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a2fb40ee25bb041e/Documents/MWG/"/>
    </mc:Choice>
  </mc:AlternateContent>
  <xr:revisionPtr revIDLastSave="0" documentId="8_{97C65AA9-6677-4C65-9ACE-2F9B0764C2D5}" xr6:coauthVersionLast="45" xr6:coauthVersionMax="45" xr10:uidLastSave="{00000000-0000-0000-0000-000000000000}"/>
  <bookViews>
    <workbookView xWindow="-120" yWindow="-120" windowWidth="20730" windowHeight="11160" tabRatio="817" activeTab="1" xr2:uid="{00000000-000D-0000-FFFF-FFFF00000000}"/>
  </bookViews>
  <sheets>
    <sheet name="Raw Outputs Emission by Scen" sheetId="46" r:id="rId1"/>
    <sheet name="Emissions by Scenario" sheetId="25" r:id="rId2"/>
    <sheet name="Emissions by Sector" sheetId="47" r:id="rId3"/>
  </sheet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dd" hidden="1">#REF!</definedName>
    <definedName name="HTML1_1" hidden="1">#N/A</definedName>
    <definedName name="HTML1_10" hidden="1">""</definedName>
    <definedName name="HTML1_11" hidden="1">1</definedName>
    <definedName name="HTML1_12" hidden="1">#N/A</definedName>
    <definedName name="HTML1_2" hidden="1">1</definedName>
    <definedName name="HTML1_3" hidden="1">#N/A</definedName>
    <definedName name="HTML1_4" hidden="1">#N/A</definedName>
    <definedName name="HTML1_5" hidden="1">""</definedName>
    <definedName name="HTML1_6" hidden="1">1</definedName>
    <definedName name="HTML1_7" hidden="1">1</definedName>
    <definedName name="HTML1_8" hidden="1">"3/14/96"</definedName>
    <definedName name="HTML1_9" hidden="1">"Lloyd E Phillips"</definedName>
    <definedName name="HTML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0" i="47" l="1"/>
  <c r="AK40" i="47"/>
  <c r="AJ40" i="47"/>
  <c r="AI40" i="47"/>
  <c r="AH40" i="47"/>
  <c r="AG40" i="47"/>
  <c r="AF40" i="47"/>
  <c r="AE40" i="47"/>
  <c r="AD40" i="47"/>
  <c r="AC40" i="47"/>
  <c r="AB40" i="47"/>
  <c r="AA40" i="47"/>
  <c r="Z40" i="47"/>
  <c r="Y40" i="47"/>
  <c r="X40" i="47"/>
  <c r="W40" i="47"/>
  <c r="V40" i="47"/>
  <c r="U40" i="47"/>
  <c r="T40" i="47"/>
  <c r="S40" i="47"/>
  <c r="R40" i="47"/>
  <c r="Q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D40" i="47"/>
  <c r="C40" i="47"/>
  <c r="B40" i="47"/>
  <c r="AL20" i="47"/>
  <c r="AK20" i="47"/>
  <c r="AJ20" i="47"/>
  <c r="AI20" i="47"/>
  <c r="AH20" i="47"/>
  <c r="AG20" i="47"/>
  <c r="AF20" i="47"/>
  <c r="AE20" i="47"/>
  <c r="AD20" i="47"/>
  <c r="AC20" i="47"/>
  <c r="AB20" i="47"/>
  <c r="AA20" i="47"/>
  <c r="Z20" i="47"/>
  <c r="Y20" i="47"/>
  <c r="X20" i="47"/>
  <c r="W20" i="47"/>
  <c r="V20" i="47"/>
  <c r="U20" i="47"/>
  <c r="T20" i="47"/>
  <c r="S20" i="47"/>
  <c r="R20" i="47"/>
  <c r="Q20" i="47"/>
  <c r="P20" i="47"/>
  <c r="O20" i="47"/>
  <c r="N20" i="47"/>
  <c r="M20" i="47"/>
  <c r="L20" i="47"/>
  <c r="K20" i="47"/>
  <c r="J20" i="47"/>
  <c r="I20" i="47"/>
  <c r="H20" i="47"/>
  <c r="G20" i="47"/>
  <c r="F20" i="47"/>
  <c r="E20" i="47"/>
  <c r="D20" i="47"/>
  <c r="C20" i="47"/>
  <c r="B20" i="47"/>
  <c r="AL38" i="47" l="1"/>
  <c r="AL39" i="47" s="1"/>
  <c r="AK38" i="47"/>
  <c r="AJ38" i="47"/>
  <c r="AI38" i="47"/>
  <c r="AH38" i="47"/>
  <c r="AH39" i="47" s="1"/>
  <c r="AG38" i="47"/>
  <c r="AF38" i="47"/>
  <c r="AE38" i="47"/>
  <c r="AD38" i="47"/>
  <c r="AD39" i="47" s="1"/>
  <c r="AC38" i="47"/>
  <c r="AB38" i="47"/>
  <c r="AA38" i="47"/>
  <c r="Z38" i="47"/>
  <c r="Z39" i="47" s="1"/>
  <c r="Y38" i="47"/>
  <c r="X38" i="47"/>
  <c r="W38" i="47"/>
  <c r="W39" i="47" s="1"/>
  <c r="V38" i="47"/>
  <c r="V39" i="47" s="1"/>
  <c r="U38" i="47"/>
  <c r="T38" i="47"/>
  <c r="S38" i="47"/>
  <c r="R38" i="47"/>
  <c r="R39" i="47" s="1"/>
  <c r="Q38" i="47"/>
  <c r="P38" i="47"/>
  <c r="O38" i="47"/>
  <c r="N38" i="47"/>
  <c r="N39" i="47" s="1"/>
  <c r="M38" i="47"/>
  <c r="L38" i="47"/>
  <c r="K38" i="47"/>
  <c r="J38" i="47"/>
  <c r="J39" i="47" s="1"/>
  <c r="I38" i="47"/>
  <c r="H38" i="47"/>
  <c r="G38" i="47"/>
  <c r="G39" i="47" s="1"/>
  <c r="F38" i="47"/>
  <c r="F39" i="47" s="1"/>
  <c r="E38" i="47"/>
  <c r="D38" i="47"/>
  <c r="C38" i="47"/>
  <c r="B38" i="47"/>
  <c r="B39" i="47" s="1"/>
  <c r="AL31" i="47"/>
  <c r="AK31" i="47"/>
  <c r="AJ31" i="47"/>
  <c r="AI31" i="47"/>
  <c r="AH31" i="47"/>
  <c r="AG31" i="47"/>
  <c r="AG39" i="47" s="1"/>
  <c r="AF31" i="47"/>
  <c r="AF39" i="47" s="1"/>
  <c r="AE31" i="47"/>
  <c r="AE39" i="47" s="1"/>
  <c r="AD31" i="47"/>
  <c r="AC31" i="47"/>
  <c r="AB31" i="47"/>
  <c r="AA31" i="47"/>
  <c r="Z31" i="47"/>
  <c r="Y31" i="47"/>
  <c r="Y39" i="47" s="1"/>
  <c r="X31" i="47"/>
  <c r="X39" i="47" s="1"/>
  <c r="W31" i="47"/>
  <c r="V31" i="47"/>
  <c r="U31" i="47"/>
  <c r="T31" i="47"/>
  <c r="S31" i="47"/>
  <c r="R31" i="47"/>
  <c r="Q31" i="47"/>
  <c r="Q39" i="47" s="1"/>
  <c r="P31" i="47"/>
  <c r="P39" i="47" s="1"/>
  <c r="O31" i="47"/>
  <c r="O39" i="47" s="1"/>
  <c r="N31" i="47"/>
  <c r="M31" i="47"/>
  <c r="L31" i="47"/>
  <c r="K31" i="47"/>
  <c r="J31" i="47"/>
  <c r="I31" i="47"/>
  <c r="I39" i="47" s="1"/>
  <c r="H31" i="47"/>
  <c r="H39" i="47" s="1"/>
  <c r="G31" i="47"/>
  <c r="F31" i="47"/>
  <c r="E31" i="47"/>
  <c r="D31" i="47"/>
  <c r="C31" i="47"/>
  <c r="B31" i="47"/>
  <c r="C39" i="47" l="1"/>
  <c r="K39" i="47"/>
  <c r="S39" i="47"/>
  <c r="AA39" i="47"/>
  <c r="AI39" i="47"/>
  <c r="D39" i="47"/>
  <c r="L39" i="47"/>
  <c r="T39" i="47"/>
  <c r="AB39" i="47"/>
  <c r="AJ39" i="47"/>
  <c r="E39" i="47"/>
  <c r="M39" i="47"/>
  <c r="U39" i="47"/>
  <c r="AC39" i="47"/>
  <c r="AK39" i="47"/>
  <c r="AL18" i="47"/>
  <c r="AK18" i="47"/>
  <c r="AK19" i="47" s="1"/>
  <c r="AJ18" i="47"/>
  <c r="AI18" i="47"/>
  <c r="AH18" i="47"/>
  <c r="AG18" i="47"/>
  <c r="AF18" i="47"/>
  <c r="AE18" i="47"/>
  <c r="AD18" i="47"/>
  <c r="AC18" i="47"/>
  <c r="AC19" i="47" s="1"/>
  <c r="AB18" i="47"/>
  <c r="AA18" i="47"/>
  <c r="Z18" i="47"/>
  <c r="Y18" i="47"/>
  <c r="X18" i="47"/>
  <c r="W18" i="47"/>
  <c r="V18" i="47"/>
  <c r="U18" i="47"/>
  <c r="U19" i="47" s="1"/>
  <c r="T18" i="47"/>
  <c r="S18" i="47"/>
  <c r="R18" i="47"/>
  <c r="Q18" i="47"/>
  <c r="P18" i="47"/>
  <c r="O18" i="47"/>
  <c r="N18" i="47"/>
  <c r="M18" i="47"/>
  <c r="M19" i="47" s="1"/>
  <c r="L18" i="47"/>
  <c r="K18" i="47"/>
  <c r="J18" i="47"/>
  <c r="I18" i="47"/>
  <c r="H18" i="47"/>
  <c r="G18" i="47"/>
  <c r="F18" i="47"/>
  <c r="E18" i="47"/>
  <c r="E19" i="47" s="1"/>
  <c r="D18" i="47"/>
  <c r="C18" i="47"/>
  <c r="B18" i="47"/>
  <c r="AL11" i="47"/>
  <c r="AK11" i="47"/>
  <c r="AJ11" i="47"/>
  <c r="AI11" i="47"/>
  <c r="AH11" i="47"/>
  <c r="AG11" i="47"/>
  <c r="AF11" i="47"/>
  <c r="AE11" i="47"/>
  <c r="AD11" i="47"/>
  <c r="AC11" i="47"/>
  <c r="AB11" i="47"/>
  <c r="AA11" i="47"/>
  <c r="Z11" i="47"/>
  <c r="Y11" i="47"/>
  <c r="X11" i="47"/>
  <c r="W11" i="47"/>
  <c r="V11" i="47"/>
  <c r="U11" i="47"/>
  <c r="T11" i="47"/>
  <c r="S11" i="47"/>
  <c r="R11" i="47"/>
  <c r="Q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D11" i="47"/>
  <c r="C11" i="47"/>
  <c r="B11" i="47"/>
  <c r="G19" i="47" l="1"/>
  <c r="O19" i="47"/>
  <c r="W19" i="47"/>
  <c r="AE19" i="47"/>
  <c r="C19" i="47"/>
  <c r="K19" i="47"/>
  <c r="S19" i="47"/>
  <c r="AA19" i="47"/>
  <c r="AI19" i="47"/>
  <c r="P19" i="47"/>
  <c r="X19" i="47"/>
  <c r="I19" i="47"/>
  <c r="Q19" i="47"/>
  <c r="Y19" i="47"/>
  <c r="AG19" i="47"/>
  <c r="B19" i="47"/>
  <c r="R19" i="47"/>
  <c r="H19" i="47"/>
  <c r="J19" i="47"/>
  <c r="Z19" i="47"/>
  <c r="D19" i="47"/>
  <c r="L19" i="47"/>
  <c r="T19" i="47"/>
  <c r="AB19" i="47"/>
  <c r="AJ19" i="47"/>
  <c r="F19" i="47"/>
  <c r="N19" i="47"/>
  <c r="V19" i="47"/>
  <c r="AD19" i="47"/>
  <c r="AL19" i="47"/>
  <c r="AF19" i="47"/>
  <c r="AH19" i="47"/>
  <c r="D2" i="25" l="1"/>
  <c r="B5" i="25"/>
  <c r="C31" i="25"/>
  <c r="D31" i="25" s="1"/>
  <c r="E31" i="25" s="1"/>
  <c r="F31" i="25" s="1"/>
  <c r="G31" i="25" s="1"/>
  <c r="B34" i="25"/>
  <c r="B37" i="25" s="1"/>
  <c r="G34" i="25"/>
  <c r="J34" i="25"/>
  <c r="E2" i="25" l="1"/>
  <c r="C37" i="25"/>
  <c r="R5" i="25" s="1"/>
  <c r="H5" i="25"/>
  <c r="C33" i="25"/>
  <c r="D33" i="25" s="1"/>
  <c r="E33" i="25" s="1"/>
  <c r="F33" i="25" s="1"/>
  <c r="H31" i="25"/>
  <c r="I31" i="25" s="1"/>
  <c r="J31" i="25" s="1"/>
  <c r="C32" i="25"/>
  <c r="D37" i="25"/>
  <c r="H7" i="25" l="1"/>
  <c r="H6" i="25"/>
  <c r="R6" i="25"/>
  <c r="R7" i="25"/>
  <c r="D3" i="25"/>
  <c r="C4" i="25"/>
  <c r="D4" i="25"/>
  <c r="F2" i="25"/>
  <c r="G2" i="25" s="1"/>
  <c r="H2" i="25" s="1"/>
  <c r="I2" i="25" s="1"/>
  <c r="J2" i="25" s="1"/>
  <c r="K2" i="25" s="1"/>
  <c r="L2" i="25" s="1"/>
  <c r="M2" i="25" s="1"/>
  <c r="N2" i="25" s="1"/>
  <c r="O2" i="25" s="1"/>
  <c r="P2" i="25" s="1"/>
  <c r="Q2" i="25" s="1"/>
  <c r="R2" i="25" s="1"/>
  <c r="S2" i="25" s="1"/>
  <c r="T2" i="25" s="1"/>
  <c r="U2" i="25" s="1"/>
  <c r="V2" i="25" s="1"/>
  <c r="W2" i="25" s="1"/>
  <c r="X2" i="25" s="1"/>
  <c r="Y2" i="25" s="1"/>
  <c r="Z2" i="25" s="1"/>
  <c r="AA2" i="25" s="1"/>
  <c r="AB2" i="25" s="1"/>
  <c r="AC2" i="25" s="1"/>
  <c r="AD2" i="25" s="1"/>
  <c r="AE2" i="25" s="1"/>
  <c r="AF2" i="25" s="1"/>
  <c r="AG2" i="25" s="1"/>
  <c r="AH2" i="25" s="1"/>
  <c r="AI2" i="25" s="1"/>
  <c r="AJ2" i="25" s="1"/>
  <c r="AK2" i="25" s="1"/>
  <c r="AL2" i="25" s="1"/>
  <c r="C3" i="25"/>
  <c r="AL5" i="25"/>
  <c r="AL7" i="25" s="1"/>
  <c r="D32" i="25"/>
  <c r="C34" i="25"/>
  <c r="H32" i="25"/>
  <c r="H33" i="25"/>
  <c r="I33" i="25" s="1"/>
  <c r="I5" i="25" l="1"/>
  <c r="J5" i="25" s="1"/>
  <c r="K5" i="25" s="1"/>
  <c r="L5" i="25" s="1"/>
  <c r="M5" i="25" s="1"/>
  <c r="N5" i="25" s="1"/>
  <c r="O5" i="25" s="1"/>
  <c r="P5" i="25" s="1"/>
  <c r="Q5" i="25" s="1"/>
  <c r="C5" i="25"/>
  <c r="D5" i="25" s="1"/>
  <c r="D34" i="25"/>
  <c r="E32" i="25"/>
  <c r="AL6" i="25"/>
  <c r="S5" i="25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G5" i="25" s="1"/>
  <c r="AH5" i="25" s="1"/>
  <c r="AI5" i="25" s="1"/>
  <c r="AJ5" i="25" s="1"/>
  <c r="AK5" i="25" s="1"/>
  <c r="I32" i="25"/>
  <c r="I34" i="25" s="1"/>
  <c r="H34" i="25"/>
  <c r="F32" i="25" l="1"/>
  <c r="F34" i="25" s="1"/>
  <c r="E34" i="25"/>
  <c r="E5" i="25" l="1"/>
  <c r="F5" i="25" s="1"/>
  <c r="G5" i="25" s="1"/>
</calcChain>
</file>

<file path=xl/sharedStrings.xml><?xml version="1.0" encoding="utf-8"?>
<sst xmlns="http://schemas.openxmlformats.org/spreadsheetml/2006/main" count="53" uniqueCount="36">
  <si>
    <t>Total</t>
  </si>
  <si>
    <t xml:space="preserve"> Direct (At Point of Emissions)</t>
  </si>
  <si>
    <t>Units: Million Metric Tonnes CO2 Equivalent</t>
  </si>
  <si>
    <t>Branch: Maryland PATHWAYS</t>
  </si>
  <si>
    <t>Gross GHG Target [% reduction of 2006 gross GHG emissions, less the land use sink]</t>
  </si>
  <si>
    <t>Maryland GHG Targets</t>
  </si>
  <si>
    <t>Land-Use Sink</t>
  </si>
  <si>
    <t>MDE Historical Inventory (Net with Land Use)</t>
  </si>
  <si>
    <t>MDE Historical Inventory (Gross)</t>
  </si>
  <si>
    <t>GHG Goals</t>
  </si>
  <si>
    <t>2020 Reference</t>
  </si>
  <si>
    <t>2020 MWG Scenario</t>
  </si>
  <si>
    <t>Difference between 2020 Ref and Goals</t>
  </si>
  <si>
    <t>Difference between MWG and Goals</t>
  </si>
  <si>
    <t>MWG Scenario</t>
  </si>
  <si>
    <t>All Fuels, All GHGs, All Tags</t>
  </si>
  <si>
    <t>Scenarios</t>
  </si>
  <si>
    <t>Baseline</t>
  </si>
  <si>
    <t>Reference</t>
  </si>
  <si>
    <t>Agriculture</t>
  </si>
  <si>
    <t>Commercial</t>
  </si>
  <si>
    <t>Electricity Generation</t>
  </si>
  <si>
    <t>Forestry</t>
  </si>
  <si>
    <t>Fossil Fuel Industry</t>
  </si>
  <si>
    <t>Industrial Processes</t>
  </si>
  <si>
    <t>Industry</t>
  </si>
  <si>
    <t>Residential</t>
  </si>
  <si>
    <t>Transportation</t>
  </si>
  <si>
    <t>Waste Management</t>
  </si>
  <si>
    <t>Non-energy</t>
  </si>
  <si>
    <t>Energy-related</t>
  </si>
  <si>
    <t>Energy Emissions Subtotal</t>
  </si>
  <si>
    <t>Non-energy Emissions Subtotal</t>
  </si>
  <si>
    <t>Net Total Emissions</t>
  </si>
  <si>
    <t>Scenario: MWG Scenario</t>
  </si>
  <si>
    <t>Scenario: 2020 Reference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</si>
</sst>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_);_(* \(#,##0.00\);_(* \-??_);_(@_)"/>
    <numFmt numFmtId="165" formatCode="0.0"/>
    <numFmt numFmtId="166" formatCode="_ * #,##0.0_ ;_ * \-#,##0.0_ ;_ * &quot;&quot;\-&quot;&quot;??_ ;_ @_ "/>
    <numFmt numFmtId="167" formatCode="_ * #,##0.00_ ;_ * \-#,##0.00_ ;_ * &quot;&quot;\-&quot;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8.5"/>
      <color theme="10"/>
      <name val="Arial"/>
      <family val="2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E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ill="0" applyBorder="0" applyAlignment="0" applyProtection="0"/>
    <xf numFmtId="43" fontId="7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2" borderId="0" xfId="0" applyFill="1"/>
    <xf numFmtId="165" fontId="0" fillId="0" borderId="0" xfId="0" applyNumberFormat="1"/>
    <xf numFmtId="1" fontId="5" fillId="0" borderId="0" xfId="0" applyNumberFormat="1" applyFont="1"/>
    <xf numFmtId="2" fontId="0" fillId="0" borderId="0" xfId="0" applyNumberFormat="1"/>
    <xf numFmtId="1" fontId="0" fillId="0" borderId="0" xfId="0" applyNumberFormat="1"/>
    <xf numFmtId="165" fontId="6" fillId="0" borderId="0" xfId="0" applyNumberFormat="1" applyFont="1"/>
    <xf numFmtId="165" fontId="5" fillId="0" borderId="0" xfId="0" applyNumberFormat="1" applyFont="1"/>
    <xf numFmtId="1" fontId="5" fillId="3" borderId="0" xfId="0" applyNumberFormat="1" applyFont="1" applyFill="1"/>
    <xf numFmtId="0" fontId="5" fillId="3" borderId="0" xfId="0" applyFont="1" applyFill="1"/>
    <xf numFmtId="166" fontId="0" fillId="0" borderId="0" xfId="1" applyNumberFormat="1" applyFont="1"/>
    <xf numFmtId="166" fontId="0" fillId="2" borderId="0" xfId="1" applyNumberFormat="1" applyFont="1" applyFill="1"/>
    <xf numFmtId="165" fontId="5" fillId="3" borderId="0" xfId="0" applyNumberFormat="1" applyFont="1" applyFill="1"/>
    <xf numFmtId="0" fontId="0" fillId="0" borderId="0" xfId="0"/>
    <xf numFmtId="167" fontId="0" fillId="0" borderId="0" xfId="1" applyNumberFormat="1" applyFont="1"/>
    <xf numFmtId="167" fontId="0" fillId="2" borderId="0" xfId="1" applyNumberFormat="1" applyFont="1" applyFill="1"/>
    <xf numFmtId="43" fontId="0" fillId="0" borderId="0" xfId="0" applyNumberFormat="1"/>
    <xf numFmtId="0" fontId="0" fillId="3" borderId="0" xfId="0" applyFill="1"/>
    <xf numFmtId="167" fontId="0" fillId="3" borderId="0" xfId="1" applyNumberFormat="1" applyFont="1" applyFill="1"/>
    <xf numFmtId="0" fontId="0" fillId="0" borderId="0" xfId="0" applyFill="1"/>
    <xf numFmtId="0" fontId="8" fillId="0" borderId="0" xfId="0" applyFont="1" applyFill="1"/>
    <xf numFmtId="0" fontId="0" fillId="0" borderId="0" xfId="0" applyAlignment="1">
      <alignment wrapText="1"/>
    </xf>
  </cellXfs>
  <cellStyles count="10">
    <cellStyle name="Comma" xfId="1" builtinId="3"/>
    <cellStyle name="Comma 10" xfId="8" xr:uid="{00000000-0005-0000-0000-000001000000}"/>
    <cellStyle name="Comma 2" xfId="3" xr:uid="{00000000-0005-0000-0000-000002000000}"/>
    <cellStyle name="Comma 3" xfId="7" xr:uid="{00000000-0005-0000-0000-000003000000}"/>
    <cellStyle name="Hyperlink 2" xfId="5" xr:uid="{00000000-0005-0000-0000-000004000000}"/>
    <cellStyle name="Normal" xfId="0" builtinId="0"/>
    <cellStyle name="Normal 2" xfId="2" xr:uid="{00000000-0005-0000-0000-000006000000}"/>
    <cellStyle name="Normal 2 2" xfId="9" xr:uid="{00000000-0005-0000-0000-000007000000}"/>
    <cellStyle name="Normal 3" xfId="6" xr:uid="{00000000-0005-0000-0000-000008000000}"/>
    <cellStyle name="Percent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67894335788669"/>
          <c:y val="6.3077860988647802E-2"/>
          <c:w val="0.80450287287949107"/>
          <c:h val="0.83257955836205055"/>
        </c:manualLayout>
      </c:layout>
      <c:scatterChart>
        <c:scatterStyle val="lineMarker"/>
        <c:varyColors val="0"/>
        <c:ser>
          <c:idx val="3"/>
          <c:order val="0"/>
          <c:tx>
            <c:strRef>
              <c:f>'Emissions by Scenario'!$A$5</c:f>
              <c:strCache>
                <c:ptCount val="1"/>
                <c:pt idx="0">
                  <c:v>GHG Goals</c:v>
                </c:pt>
              </c:strCache>
            </c:strRef>
          </c:tx>
          <c:spPr>
            <a:ln w="28575" cap="rnd">
              <a:noFill/>
              <a:prstDash val="sysDot"/>
              <a:round/>
            </a:ln>
            <a:effectLst/>
          </c:spPr>
          <c:marker>
            <c:symbol val="none"/>
          </c:marker>
          <c:dPt>
            <c:idx val="5"/>
            <c:marker>
              <c:symbol val="circle"/>
              <c:size val="9"/>
              <c:spPr>
                <a:noFill/>
                <a:ln w="22225">
                  <a:solidFill>
                    <a:sysClr val="windowText" lastClr="00000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1DC-4869-9043-A1B03AA14C6B}"/>
              </c:ext>
            </c:extLst>
          </c:dPt>
          <c:dPt>
            <c:idx val="15"/>
            <c:marker>
              <c:symbol val="circle"/>
              <c:size val="9"/>
              <c:spPr>
                <a:noFill/>
                <a:ln w="22225">
                  <a:solidFill>
                    <a:sysClr val="windowText" lastClr="00000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1DC-4869-9043-A1B03AA14C6B}"/>
              </c:ext>
            </c:extLst>
          </c:dPt>
          <c:dPt>
            <c:idx val="35"/>
            <c:marker>
              <c:symbol val="circle"/>
              <c:size val="9"/>
              <c:spPr>
                <a:noFill/>
                <a:ln w="22225">
                  <a:solidFill>
                    <a:sysClr val="windowText" lastClr="00000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1DC-4869-9043-A1B03AA14C6B}"/>
              </c:ext>
            </c:extLst>
          </c:dPt>
          <c:xVal>
            <c:numRef>
              <c:f>'Emissions by Scenario'!$C$2:$AL$2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xVal>
          <c:yVal>
            <c:numRef>
              <c:f>'Emissions by Scenario'!$C$5:$AL$5</c:f>
              <c:numCache>
                <c:formatCode>0</c:formatCode>
                <c:ptCount val="36"/>
                <c:pt idx="0">
                  <c:v>79.580716254416473</c:v>
                </c:pt>
                <c:pt idx="1">
                  <c:v>77.390933640829616</c:v>
                </c:pt>
                <c:pt idx="2" formatCode="0.0">
                  <c:v>75.201151027242759</c:v>
                </c:pt>
                <c:pt idx="3" formatCode="0.0">
                  <c:v>73.011368413655902</c:v>
                </c:pt>
                <c:pt idx="4" formatCode="0.0">
                  <c:v>70.821585800069045</c:v>
                </c:pt>
                <c:pt idx="5" formatCode="0.0">
                  <c:v>68.631803186482202</c:v>
                </c:pt>
                <c:pt idx="6" formatCode="0.0">
                  <c:v>67.023360139450972</c:v>
                </c:pt>
                <c:pt idx="7" formatCode="0.0">
                  <c:v>65.414917092419742</c:v>
                </c:pt>
                <c:pt idx="8" formatCode="0.0">
                  <c:v>63.806474045388512</c:v>
                </c:pt>
                <c:pt idx="9" formatCode="0.0">
                  <c:v>62.198030998357282</c:v>
                </c:pt>
                <c:pt idx="10" formatCode="0.0">
                  <c:v>60.589587951326052</c:v>
                </c:pt>
                <c:pt idx="11" formatCode="0.0">
                  <c:v>58.981144904294823</c:v>
                </c:pt>
                <c:pt idx="12" formatCode="0.0">
                  <c:v>57.372701857263593</c:v>
                </c:pt>
                <c:pt idx="13" formatCode="0.0">
                  <c:v>55.764258810232363</c:v>
                </c:pt>
                <c:pt idx="14" formatCode="0.0">
                  <c:v>54.155815763201133</c:v>
                </c:pt>
                <c:pt idx="15" formatCode="0.0">
                  <c:v>52.547372716169917</c:v>
                </c:pt>
                <c:pt idx="16" formatCode="0.0">
                  <c:v>50.402781986794949</c:v>
                </c:pt>
                <c:pt idx="17" formatCode="0.0">
                  <c:v>48.258191257419981</c:v>
                </c:pt>
                <c:pt idx="18" formatCode="0.0">
                  <c:v>46.113600528045012</c:v>
                </c:pt>
                <c:pt idx="19" formatCode="0.0">
                  <c:v>43.969009798670044</c:v>
                </c:pt>
                <c:pt idx="20" formatCode="0.0">
                  <c:v>41.824419069295075</c:v>
                </c:pt>
                <c:pt idx="21" formatCode="0.0">
                  <c:v>39.679828339920107</c:v>
                </c:pt>
                <c:pt idx="22" formatCode="0.0">
                  <c:v>37.535237610545138</c:v>
                </c:pt>
                <c:pt idx="23" formatCode="0.0">
                  <c:v>35.39064688117017</c:v>
                </c:pt>
                <c:pt idx="24" formatCode="0.0">
                  <c:v>33.246056151795202</c:v>
                </c:pt>
                <c:pt idx="25" formatCode="0.0">
                  <c:v>31.10146542242023</c:v>
                </c:pt>
                <c:pt idx="26" formatCode="0.0">
                  <c:v>28.956874693045258</c:v>
                </c:pt>
                <c:pt idx="27" formatCode="0.0">
                  <c:v>26.812283963670286</c:v>
                </c:pt>
                <c:pt idx="28" formatCode="0.0">
                  <c:v>24.667693234295314</c:v>
                </c:pt>
                <c:pt idx="29" formatCode="0.0">
                  <c:v>22.523102504920342</c:v>
                </c:pt>
                <c:pt idx="30" formatCode="0.0">
                  <c:v>20.37851177554537</c:v>
                </c:pt>
                <c:pt idx="31" formatCode="0.0">
                  <c:v>18.233921046170398</c:v>
                </c:pt>
                <c:pt idx="32" formatCode="0.0">
                  <c:v>16.089330316795426</c:v>
                </c:pt>
                <c:pt idx="33" formatCode="0.0">
                  <c:v>13.944739587420454</c:v>
                </c:pt>
                <c:pt idx="34" formatCode="0.0">
                  <c:v>11.800148858045482</c:v>
                </c:pt>
                <c:pt idx="35" formatCode="0.0">
                  <c:v>9.6555581286704744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DC-4869-9043-A1B03AA14C6B}"/>
            </c:ext>
          </c:extLst>
        </c:ser>
        <c:ser>
          <c:idx val="1"/>
          <c:order val="1"/>
          <c:tx>
            <c:strRef>
              <c:f>'Emissions by Scenario'!$A$3</c:f>
              <c:strCache>
                <c:ptCount val="1"/>
                <c:pt idx="0">
                  <c:v>2020 Reference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'Emissions by Scenario'!$E$2:$AL$2</c:f>
              <c:numCache>
                <c:formatCode>General</c:formatCode>
                <c:ptCount val="3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</c:numCache>
            </c:numRef>
          </c:xVal>
          <c:yVal>
            <c:numRef>
              <c:f>'Emissions by Scenario'!$E$3:$AL$3</c:f>
              <c:numCache>
                <c:formatCode>0.0</c:formatCode>
                <c:ptCount val="34"/>
                <c:pt idx="0">
                  <c:v>68.230040264758301</c:v>
                </c:pt>
                <c:pt idx="1">
                  <c:v>70.826115440829895</c:v>
                </c:pt>
                <c:pt idx="2">
                  <c:v>67.267141301445946</c:v>
                </c:pt>
                <c:pt idx="3">
                  <c:v>65.327455808208157</c:v>
                </c:pt>
                <c:pt idx="4">
                  <c:v>64.251797881137179</c:v>
                </c:pt>
                <c:pt idx="5">
                  <c:v>63.125560174637798</c:v>
                </c:pt>
                <c:pt idx="6">
                  <c:v>61.855108394710896</c:v>
                </c:pt>
                <c:pt idx="7">
                  <c:v>61.38431543645062</c:v>
                </c:pt>
                <c:pt idx="8">
                  <c:v>60.964298354851799</c:v>
                </c:pt>
                <c:pt idx="9">
                  <c:v>59.799118905218791</c:v>
                </c:pt>
                <c:pt idx="10">
                  <c:v>59.401157732281668</c:v>
                </c:pt>
                <c:pt idx="11">
                  <c:v>58.395193563139571</c:v>
                </c:pt>
                <c:pt idx="12">
                  <c:v>58.346799223882826</c:v>
                </c:pt>
                <c:pt idx="13">
                  <c:v>57.739144996983505</c:v>
                </c:pt>
                <c:pt idx="14">
                  <c:v>57.81622705827651</c:v>
                </c:pt>
                <c:pt idx="15">
                  <c:v>57.90118602392743</c:v>
                </c:pt>
                <c:pt idx="16">
                  <c:v>57.974239943180756</c:v>
                </c:pt>
                <c:pt idx="17">
                  <c:v>58.130654948276721</c:v>
                </c:pt>
                <c:pt idx="18">
                  <c:v>58.299420604737278</c:v>
                </c:pt>
                <c:pt idx="19">
                  <c:v>58.456832567625518</c:v>
                </c:pt>
                <c:pt idx="20">
                  <c:v>58.724720182917743</c:v>
                </c:pt>
                <c:pt idx="21">
                  <c:v>59.051612125303024</c:v>
                </c:pt>
                <c:pt idx="22">
                  <c:v>59.364739113200372</c:v>
                </c:pt>
                <c:pt idx="23">
                  <c:v>59.801277323235801</c:v>
                </c:pt>
                <c:pt idx="24">
                  <c:v>60.227866512016149</c:v>
                </c:pt>
                <c:pt idx="25">
                  <c:v>60.690093498495209</c:v>
                </c:pt>
                <c:pt idx="26">
                  <c:v>61.174543820205891</c:v>
                </c:pt>
                <c:pt idx="27">
                  <c:v>61.675155624416561</c:v>
                </c:pt>
                <c:pt idx="28">
                  <c:v>62.190136567662911</c:v>
                </c:pt>
                <c:pt idx="29">
                  <c:v>62.781943469507766</c:v>
                </c:pt>
                <c:pt idx="30">
                  <c:v>63.322523126556085</c:v>
                </c:pt>
                <c:pt idx="31">
                  <c:v>63.872160990765643</c:v>
                </c:pt>
                <c:pt idx="32">
                  <c:v>64.420062826883751</c:v>
                </c:pt>
                <c:pt idx="33">
                  <c:v>64.985536611517674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DC-4869-9043-A1B03AA14C6B}"/>
            </c:ext>
          </c:extLst>
        </c:ser>
        <c:ser>
          <c:idx val="0"/>
          <c:order val="2"/>
          <c:tx>
            <c:v>GHG Inventory</c:v>
          </c:tx>
          <c:spPr>
            <a:ln w="25400" cap="rnd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noFill/>
                <a:ln w="12700">
                  <a:solidFill>
                    <a:sysClr val="window" lastClr="FFFFFF">
                      <a:lumMod val="75000"/>
                    </a:sys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1DC-4869-9043-A1B03AA14C6B}"/>
              </c:ext>
            </c:extLst>
          </c:dPt>
          <c:xVal>
            <c:numRef>
              <c:f>'Emissions by Scenario'!$B$31:$M$31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xVal>
          <c:yVal>
            <c:numRef>
              <c:f>'Emissions by Scenario'!$B$33:$M$33</c:f>
              <c:numCache>
                <c:formatCode>0</c:formatCode>
                <c:ptCount val="12"/>
                <c:pt idx="0" formatCode="0.00">
                  <c:v>95.439187303669357</c:v>
                </c:pt>
                <c:pt idx="1">
                  <c:v>93.838538986933884</c:v>
                </c:pt>
                <c:pt idx="2">
                  <c:v>92.237890670198411</c:v>
                </c:pt>
                <c:pt idx="3">
                  <c:v>90.637242353462938</c:v>
                </c:pt>
                <c:pt idx="4">
                  <c:v>89.036594036727465</c:v>
                </c:pt>
                <c:pt idx="5" formatCode="0.0">
                  <c:v>87.435945719992006</c:v>
                </c:pt>
                <c:pt idx="6">
                  <c:v>85.54746343599578</c:v>
                </c:pt>
                <c:pt idx="7">
                  <c:v>83.658981151999555</c:v>
                </c:pt>
                <c:pt idx="8" formatCode="0.0">
                  <c:v>81.77049886800333</c:v>
                </c:pt>
                <c:pt idx="9" formatCode="0.0">
                  <c:v>78.063403388592036</c:v>
                </c:pt>
                <c:pt idx="10" formatCode="0.0">
                  <c:v>74.140041456779215</c:v>
                </c:pt>
                <c:pt idx="11" formatCode="0.0">
                  <c:v>68.35109142049771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DC-4869-9043-A1B03AA14C6B}"/>
            </c:ext>
          </c:extLst>
        </c:ser>
        <c:ser>
          <c:idx val="2"/>
          <c:order val="3"/>
          <c:tx>
            <c:strRef>
              <c:f>'Emissions by Scenario'!$A$4</c:f>
              <c:strCache>
                <c:ptCount val="1"/>
                <c:pt idx="0">
                  <c:v>2020 MWG Scenario</c:v>
                </c:pt>
              </c:strCache>
            </c:strRef>
          </c:tx>
          <c:spPr>
            <a:ln w="25400" cap="rnd">
              <a:solidFill>
                <a:srgbClr val="034E6E"/>
              </a:solidFill>
              <a:round/>
            </a:ln>
            <a:effectLst/>
          </c:spPr>
          <c:marker>
            <c:symbol val="none"/>
          </c:marker>
          <c:xVal>
            <c:numRef>
              <c:f>'Emissions by Scenario'!$E$2:$AL$2</c:f>
              <c:numCache>
                <c:formatCode>General</c:formatCode>
                <c:ptCount val="3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</c:numCache>
            </c:numRef>
          </c:xVal>
          <c:yVal>
            <c:numRef>
              <c:f>'Emissions by Scenario'!$E$4:$AL$4</c:f>
              <c:numCache>
                <c:formatCode>0.0</c:formatCode>
                <c:ptCount val="34"/>
                <c:pt idx="0">
                  <c:v>68.230040264758301</c:v>
                </c:pt>
                <c:pt idx="1">
                  <c:v>70.591178655473286</c:v>
                </c:pt>
                <c:pt idx="2">
                  <c:v>67.177018182053928</c:v>
                </c:pt>
                <c:pt idx="3">
                  <c:v>64.694499907481017</c:v>
                </c:pt>
                <c:pt idx="4">
                  <c:v>62.065634571505761</c:v>
                </c:pt>
                <c:pt idx="5">
                  <c:v>60.149640229050831</c:v>
                </c:pt>
                <c:pt idx="6">
                  <c:v>58.097396759134256</c:v>
                </c:pt>
                <c:pt idx="7">
                  <c:v>56.557078405995718</c:v>
                </c:pt>
                <c:pt idx="8">
                  <c:v>54.966738934217489</c:v>
                </c:pt>
                <c:pt idx="9">
                  <c:v>52.656459160699974</c:v>
                </c:pt>
                <c:pt idx="10">
                  <c:v>50.997807582668891</c:v>
                </c:pt>
                <c:pt idx="11">
                  <c:v>48.785306496863036</c:v>
                </c:pt>
                <c:pt idx="12">
                  <c:v>47.405709692603402</c:v>
                </c:pt>
                <c:pt idx="13">
                  <c:v>43.837614264565467</c:v>
                </c:pt>
                <c:pt idx="14">
                  <c:v>42.289545451881487</c:v>
                </c:pt>
                <c:pt idx="15">
                  <c:v>40.801521476768677</c:v>
                </c:pt>
                <c:pt idx="16">
                  <c:v>39.305841055462849</c:v>
                </c:pt>
                <c:pt idx="17">
                  <c:v>37.852273744897211</c:v>
                </c:pt>
                <c:pt idx="18">
                  <c:v>36.380453258237786</c:v>
                </c:pt>
                <c:pt idx="19">
                  <c:v>34.874424172980355</c:v>
                </c:pt>
                <c:pt idx="20">
                  <c:v>33.348388121301355</c:v>
                </c:pt>
                <c:pt idx="21">
                  <c:v>31.706265043320339</c:v>
                </c:pt>
                <c:pt idx="22">
                  <c:v>29.82596109700853</c:v>
                </c:pt>
                <c:pt idx="23">
                  <c:v>27.624004413012361</c:v>
                </c:pt>
                <c:pt idx="24">
                  <c:v>26.540911917793224</c:v>
                </c:pt>
                <c:pt idx="25">
                  <c:v>25.484222664506145</c:v>
                </c:pt>
                <c:pt idx="26">
                  <c:v>24.46222100943999</c:v>
                </c:pt>
                <c:pt idx="27">
                  <c:v>23.481761406959826</c:v>
                </c:pt>
                <c:pt idx="28">
                  <c:v>22.547769421455516</c:v>
                </c:pt>
                <c:pt idx="29">
                  <c:v>21.662133889288103</c:v>
                </c:pt>
                <c:pt idx="30">
                  <c:v>20.823493288305272</c:v>
                </c:pt>
                <c:pt idx="31">
                  <c:v>20.02997528443991</c:v>
                </c:pt>
                <c:pt idx="32">
                  <c:v>19.2791310262871</c:v>
                </c:pt>
                <c:pt idx="33">
                  <c:v>18.567579181242156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F9-4D37-8FF2-352B95DB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68256"/>
        <c:axId val="431937696"/>
      </c:scatterChart>
      <c:valAx>
        <c:axId val="538468256"/>
        <c:scaling>
          <c:orientation val="minMax"/>
          <c:max val="2050"/>
          <c:min val="2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37696"/>
        <c:crosses val="autoZero"/>
        <c:crossBetween val="midCat"/>
        <c:majorUnit val="10"/>
      </c:valAx>
      <c:valAx>
        <c:axId val="4319376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0" i="0">
                    <a:latin typeface="+mn-lt"/>
                    <a:cs typeface="Times New Roman" panose="02020603050405020304" pitchFamily="18" charset="0"/>
                  </a:rPr>
                  <a:t>Net</a:t>
                </a:r>
                <a:r>
                  <a:rPr lang="en-US" b="0" i="0" baseline="0">
                    <a:latin typeface="+mn-lt"/>
                    <a:cs typeface="Times New Roman" panose="02020603050405020304" pitchFamily="18" charset="0"/>
                  </a:rPr>
                  <a:t> </a:t>
                </a:r>
                <a:r>
                  <a:rPr lang="en-US" b="0" i="0">
                    <a:latin typeface="+mn-lt"/>
                    <a:cs typeface="Times New Roman" panose="02020603050405020304" pitchFamily="18" charset="0"/>
                  </a:rPr>
                  <a:t>Greenhouse Gas Emissions</a:t>
                </a:r>
              </a:p>
              <a:p>
                <a:pPr>
                  <a:defRPr>
                    <a:cs typeface="Times New Roman" panose="02020603050405020304" pitchFamily="18" charset="0"/>
                  </a:defRPr>
                </a:pPr>
                <a:r>
                  <a:rPr lang="en-US" b="0" i="0">
                    <a:latin typeface="+mn-lt"/>
                    <a:cs typeface="Times New Roman" panose="02020603050405020304" pitchFamily="18" charset="0"/>
                  </a:rPr>
                  <a:t>(MMT CO2e)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46825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820830</xdr:colOff>
      <xdr:row>7</xdr:row>
      <xdr:rowOff>42582</xdr:rowOff>
    </xdr:from>
    <xdr:to>
      <xdr:col>11</xdr:col>
      <xdr:colOff>400609</xdr:colOff>
      <xdr:row>27</xdr:row>
      <xdr:rowOff>128307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F1763D-7540-4807-8D8F-A37235EB0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0.76042</cdr:x>
      <cdr:y>0.73033</cdr:y>
    </cdr:from>
    <cdr:to>
      <cdr:x>0.93937</cdr:x>
      <cdr:y>0.85258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CEA0D32E-A400-410A-9D82-77BCB3746807}"/>
            </a:ext>
          </a:extLst>
        </cdr:cNvPr>
        <cdr:cNvSpPr txBox="1"/>
      </cdr:nvSpPr>
      <cdr:spPr>
        <a:xfrm xmlns:a="http://schemas.openxmlformats.org/drawingml/2006/main">
          <a:off x="5161254" y="2681494"/>
          <a:ext cx="1214606" cy="448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80%</a:t>
          </a:r>
          <a:r>
            <a:rPr lang="en-US" sz="1200" baseline="0"/>
            <a:t> below 2006 Emissions</a:t>
          </a:r>
          <a:endParaRPr lang="en-US" sz="1200"/>
        </a:p>
      </cdr:txBody>
    </cdr:sp>
  </cdr:relSizeAnchor>
  <cdr:relSizeAnchor xmlns:cdr="http://schemas.openxmlformats.org/drawingml/2006/chartDrawing">
    <cdr:from>
      <cdr:x>0.62956</cdr:x>
      <cdr:y>0.42674</cdr:y>
    </cdr:from>
    <cdr:to>
      <cdr:x>0.80793</cdr:x>
      <cdr:y>0.54899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8B6C8AF3-C32A-4848-8AED-06B43953402B}"/>
            </a:ext>
          </a:extLst>
        </cdr:cNvPr>
        <cdr:cNvSpPr txBox="1"/>
      </cdr:nvSpPr>
      <cdr:spPr>
        <a:xfrm xmlns:a="http://schemas.openxmlformats.org/drawingml/2006/main">
          <a:off x="4154932" y="1662443"/>
          <a:ext cx="1177189" cy="476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40%</a:t>
          </a:r>
          <a:r>
            <a:rPr lang="en-US" sz="1200" baseline="0"/>
            <a:t> below 2006 Emissions</a:t>
          </a:r>
          <a:endParaRPr lang="en-US" sz="1200"/>
        </a:p>
      </cdr:txBody>
    </cdr:sp>
  </cdr:relSizeAnchor>
  <cdr:relSizeAnchor xmlns:cdr="http://schemas.openxmlformats.org/drawingml/2006/chartDrawing">
    <cdr:from>
      <cdr:x>0.16772</cdr:x>
      <cdr:y>0</cdr:y>
    </cdr:from>
    <cdr:to>
      <cdr:x>0.45219</cdr:x>
      <cdr:y>0.0708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BCE6FAF-2F6A-462C-9B01-4D7FA231CAC5}"/>
            </a:ext>
          </a:extLst>
        </cdr:cNvPr>
        <cdr:cNvSpPr txBox="1"/>
      </cdr:nvSpPr>
      <cdr:spPr>
        <a:xfrm xmlns:a="http://schemas.openxmlformats.org/drawingml/2006/main">
          <a:off x="1109345" y="0"/>
          <a:ext cx="1881562" cy="275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 i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Times New Roman" panose="02020603050405020304" pitchFamily="18" charset="0"/>
            </a:rPr>
            <a:t>MD Historical Inventory</a:t>
          </a:r>
        </a:p>
      </cdr:txBody>
    </cdr:sp>
  </cdr:relSizeAnchor>
  <cdr:relSizeAnchor xmlns:cdr="http://schemas.openxmlformats.org/drawingml/2006/chartDrawing">
    <cdr:from>
      <cdr:x>0.47722</cdr:x>
      <cdr:y>0.23097</cdr:y>
    </cdr:from>
    <cdr:to>
      <cdr:x>0.65304</cdr:x>
      <cdr:y>0.35323</cdr:y>
    </cdr:to>
    <cdr:sp macro="" textlink="">
      <cdr:nvSpPr>
        <cdr:cNvPr id="9" name="TextBox 4">
          <a:extLst xmlns:a="http://schemas.openxmlformats.org/drawingml/2006/main">
            <a:ext uri="{FF2B5EF4-FFF2-40B4-BE49-F238E27FC236}">
              <a16:creationId xmlns:a16="http://schemas.microsoft.com/office/drawing/2014/main" id="{33E31AF3-C7FE-424B-BB8D-BA7B8C7107FD}"/>
            </a:ext>
          </a:extLst>
        </cdr:cNvPr>
        <cdr:cNvSpPr txBox="1"/>
      </cdr:nvSpPr>
      <cdr:spPr>
        <a:xfrm xmlns:a="http://schemas.openxmlformats.org/drawingml/2006/main">
          <a:off x="3149480" y="899799"/>
          <a:ext cx="1160360" cy="4762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25%</a:t>
          </a:r>
          <a:r>
            <a:rPr lang="en-US" sz="1200" baseline="0"/>
            <a:t> below 2006 Emissions</a:t>
          </a:r>
          <a:endParaRPr lang="en-US" sz="1200"/>
        </a:p>
      </cdr:txBody>
    </cdr:sp>
  </cdr:relSizeAnchor>
  <cdr:relSizeAnchor xmlns:cdr="http://schemas.openxmlformats.org/drawingml/2006/chartDrawing">
    <cdr:from>
      <cdr:x>0.74867</cdr:x>
      <cdr:y>0.28056</cdr:y>
    </cdr:from>
    <cdr:to>
      <cdr:x>0.95535</cdr:x>
      <cdr:y>0.35136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B0EC52E-EE2F-4139-8EB5-1D9F000BAABD}"/>
            </a:ext>
          </a:extLst>
        </cdr:cNvPr>
        <cdr:cNvSpPr txBox="1"/>
      </cdr:nvSpPr>
      <cdr:spPr>
        <a:xfrm xmlns:a="http://schemas.openxmlformats.org/drawingml/2006/main">
          <a:off x="4941007" y="1092968"/>
          <a:ext cx="1364027" cy="275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 i="0">
              <a:solidFill>
                <a:schemeClr val="bg1">
                  <a:lumMod val="50000"/>
                </a:schemeClr>
              </a:solidFill>
              <a:latin typeface="+mn-lt"/>
              <a:cs typeface="Times New Roman" panose="02020603050405020304" pitchFamily="18" charset="0"/>
            </a:rPr>
            <a:t>2020 Reference</a:t>
          </a:r>
        </a:p>
      </cdr:txBody>
    </cdr:sp>
  </cdr:relSizeAnchor>
  <cdr:relSizeAnchor xmlns:cdr="http://schemas.openxmlformats.org/drawingml/2006/chartDrawing">
    <cdr:from>
      <cdr:x>0.13427</cdr:x>
      <cdr:y>0.06386</cdr:y>
    </cdr:from>
    <cdr:to>
      <cdr:x>0.4087</cdr:x>
      <cdr:y>0.89803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AFC6C22A-4AA5-4B97-9441-0A5A2EECE847}"/>
            </a:ext>
          </a:extLst>
        </cdr:cNvPr>
        <cdr:cNvSpPr/>
      </cdr:nvSpPr>
      <cdr:spPr>
        <a:xfrm xmlns:a="http://schemas.openxmlformats.org/drawingml/2006/main">
          <a:off x="911345" y="234469"/>
          <a:ext cx="1862672" cy="3062744"/>
        </a:xfrm>
        <a:prstGeom xmlns:a="http://schemas.openxmlformats.org/drawingml/2006/main" prst="rect">
          <a:avLst/>
        </a:prstGeom>
        <a:solidFill xmlns:a="http://schemas.openxmlformats.org/drawingml/2006/main">
          <a:srgbClr val="BFBFBF">
            <a:alpha val="12941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0.77983</cdr:x>
      <cdr:y>0.57783</cdr:y>
    </cdr:from>
    <cdr:to>
      <cdr:x>0.98651</cdr:x>
      <cdr:y>0.64863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6714635A-6418-4F86-AEDF-E487ABAEFDA9}"/>
            </a:ext>
          </a:extLst>
        </cdr:cNvPr>
        <cdr:cNvSpPr txBox="1"/>
      </cdr:nvSpPr>
      <cdr:spPr>
        <a:xfrm xmlns:a="http://schemas.openxmlformats.org/drawingml/2006/main">
          <a:off x="5146675" y="2251075"/>
          <a:ext cx="1364027" cy="275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0">
              <a:solidFill>
                <a:schemeClr val="accent1"/>
              </a:solidFill>
              <a:latin typeface="+mn-lt"/>
              <a:cs typeface="Times New Roman" panose="02020603050405020304" pitchFamily="18" charset="0"/>
            </a:rPr>
            <a:t>MWG Scenario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E3">
      <a:dk1>
        <a:sysClr val="windowText" lastClr="000000"/>
      </a:dk1>
      <a:lt1>
        <a:sysClr val="window" lastClr="FFFFFF"/>
      </a:lt1>
      <a:dk2>
        <a:srgbClr val="315361"/>
      </a:dk2>
      <a:lt2>
        <a:srgbClr val="EEECE1"/>
      </a:lt2>
      <a:accent1>
        <a:srgbClr val="034E6E"/>
      </a:accent1>
      <a:accent2>
        <a:srgbClr val="AF7E00"/>
      </a:accent2>
      <a:accent3>
        <a:srgbClr val="AF2200"/>
      </a:accent3>
      <a:accent4>
        <a:srgbClr val="007E33"/>
      </a:accent4>
      <a:accent5>
        <a:srgbClr val="AF5D00"/>
      </a:accent5>
      <a:accent6>
        <a:srgbClr val="0A1978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3">
    <a:dk1>
      <a:sysClr val="windowText" lastClr="000000"/>
    </a:dk1>
    <a:lt1>
      <a:sysClr val="window" lastClr="FFFFFF"/>
    </a:lt1>
    <a:dk2>
      <a:srgbClr val="315361"/>
    </a:dk2>
    <a:lt2>
      <a:srgbClr val="EEECE1"/>
    </a:lt2>
    <a:accent1>
      <a:srgbClr val="034E6E"/>
    </a:accent1>
    <a:accent2>
      <a:srgbClr val="AF7E00"/>
    </a:accent2>
    <a:accent3>
      <a:srgbClr val="AF2200"/>
    </a:accent3>
    <a:accent4>
      <a:srgbClr val="007E33"/>
    </a:accent4>
    <a:accent5>
      <a:srgbClr val="AF5D00"/>
    </a:accent5>
    <a:accent6>
      <a:srgbClr val="0A1978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showGridLines="0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R8" sqref="R8"/>
    </sheetView>
  </sheetViews>
  <sheetFormatPr defaultRowHeight="15" x14ac:dyDescent="0.25"/>
  <cols>
    <col min="1" max="1" width="39.5703125" bestFit="1" customWidth="1"/>
    <col min="2" max="38" width="11.42578125" bestFit="1" customWidth="1"/>
  </cols>
  <sheetData>
    <row r="1" spans="1:38" x14ac:dyDescent="0.25">
      <c r="A1" s="1" t="s">
        <v>1</v>
      </c>
    </row>
    <row r="2" spans="1:38" x14ac:dyDescent="0.25">
      <c r="A2" s="1" t="s">
        <v>15</v>
      </c>
    </row>
    <row r="3" spans="1:38" x14ac:dyDescent="0.25">
      <c r="A3" s="1" t="s">
        <v>3</v>
      </c>
    </row>
    <row r="4" spans="1:38" x14ac:dyDescent="0.25">
      <c r="A4" s="1" t="s">
        <v>2</v>
      </c>
    </row>
    <row r="5" spans="1:38" x14ac:dyDescent="0.25">
      <c r="A5" s="1"/>
    </row>
    <row r="6" spans="1:38" x14ac:dyDescent="0.25">
      <c r="A6" s="1" t="s">
        <v>16</v>
      </c>
      <c r="B6" s="1">
        <v>2014</v>
      </c>
      <c r="C6" s="1">
        <v>2015</v>
      </c>
      <c r="D6" s="1">
        <v>2016</v>
      </c>
      <c r="E6" s="1">
        <v>2017</v>
      </c>
      <c r="F6" s="1">
        <v>2018</v>
      </c>
      <c r="G6" s="1">
        <v>2019</v>
      </c>
      <c r="H6" s="1">
        <v>2020</v>
      </c>
      <c r="I6" s="1">
        <v>2021</v>
      </c>
      <c r="J6" s="1">
        <v>2022</v>
      </c>
      <c r="K6" s="1">
        <v>2023</v>
      </c>
      <c r="L6" s="1">
        <v>2024</v>
      </c>
      <c r="M6" s="1">
        <v>2025</v>
      </c>
      <c r="N6" s="1">
        <v>2026</v>
      </c>
      <c r="O6" s="1">
        <v>2027</v>
      </c>
      <c r="P6" s="1">
        <v>2028</v>
      </c>
      <c r="Q6" s="1">
        <v>2029</v>
      </c>
      <c r="R6" s="1">
        <v>2030</v>
      </c>
      <c r="S6" s="1">
        <v>2031</v>
      </c>
      <c r="T6" s="1">
        <v>2032</v>
      </c>
      <c r="U6" s="1">
        <v>2033</v>
      </c>
      <c r="V6" s="1">
        <v>2034</v>
      </c>
      <c r="W6" s="1">
        <v>2035</v>
      </c>
      <c r="X6" s="1">
        <v>2036</v>
      </c>
      <c r="Y6" s="1">
        <v>2037</v>
      </c>
      <c r="Z6" s="1">
        <v>2038</v>
      </c>
      <c r="AA6" s="1">
        <v>2039</v>
      </c>
      <c r="AB6" s="1">
        <v>2040</v>
      </c>
      <c r="AC6" s="1">
        <v>2041</v>
      </c>
      <c r="AD6" s="1">
        <v>2042</v>
      </c>
      <c r="AE6" s="1">
        <v>2043</v>
      </c>
      <c r="AF6" s="1">
        <v>2044</v>
      </c>
      <c r="AG6" s="1">
        <v>2045</v>
      </c>
      <c r="AH6" s="1">
        <v>2046</v>
      </c>
      <c r="AI6" s="1">
        <v>2047</v>
      </c>
      <c r="AJ6" s="1">
        <v>2048</v>
      </c>
      <c r="AK6" s="1">
        <v>2049</v>
      </c>
      <c r="AL6" s="1">
        <v>2050</v>
      </c>
    </row>
    <row r="7" spans="1:38" x14ac:dyDescent="0.25">
      <c r="A7" t="s">
        <v>17</v>
      </c>
      <c r="B7" s="10">
        <v>93.610376469369186</v>
      </c>
      <c r="C7" s="10">
        <v>84.93613685582477</v>
      </c>
      <c r="D7" s="10">
        <v>82.678992573200048</v>
      </c>
      <c r="E7" s="10">
        <v>79.162375466109964</v>
      </c>
      <c r="F7" s="10">
        <v>78.031199037063161</v>
      </c>
      <c r="G7" s="10">
        <v>77.160139834708687</v>
      </c>
      <c r="H7" s="10">
        <v>75.994834154712038</v>
      </c>
      <c r="I7" s="10">
        <v>75.905006197429401</v>
      </c>
      <c r="J7" s="10">
        <v>75.695078572534115</v>
      </c>
      <c r="K7" s="10">
        <v>75.126837793964981</v>
      </c>
      <c r="L7" s="10">
        <v>75.176272664627263</v>
      </c>
      <c r="M7" s="10">
        <v>75.200760070279046</v>
      </c>
      <c r="N7" s="10">
        <v>74.177297114975161</v>
      </c>
      <c r="O7" s="10">
        <v>74.242557830970497</v>
      </c>
      <c r="P7" s="10">
        <v>73.292057695425967</v>
      </c>
      <c r="Q7" s="10">
        <v>73.454877399515397</v>
      </c>
      <c r="R7" s="10">
        <v>72.400286773156566</v>
      </c>
      <c r="S7" s="10">
        <v>72.452356448512774</v>
      </c>
      <c r="T7" s="10">
        <v>72.704913062914244</v>
      </c>
      <c r="U7" s="10">
        <v>72.997217339043786</v>
      </c>
      <c r="V7" s="10">
        <v>73.352044095462077</v>
      </c>
      <c r="W7" s="10">
        <v>73.748030443548942</v>
      </c>
      <c r="X7" s="10">
        <v>74.212469774841466</v>
      </c>
      <c r="Y7" s="10">
        <v>74.725365711655783</v>
      </c>
      <c r="Z7" s="10">
        <v>75.294568705573681</v>
      </c>
      <c r="AA7" s="10">
        <v>75.9120206029028</v>
      </c>
      <c r="AB7" s="10">
        <v>76.59573283057648</v>
      </c>
      <c r="AC7" s="10">
        <v>77.333540100916565</v>
      </c>
      <c r="AD7" s="10">
        <v>78.117864878259013</v>
      </c>
      <c r="AE7" s="10">
        <v>78.933576656902417</v>
      </c>
      <c r="AF7" s="10">
        <v>79.765364762369771</v>
      </c>
      <c r="AG7" s="10">
        <v>80.60972460175249</v>
      </c>
      <c r="AH7" s="10">
        <v>81.467594740615652</v>
      </c>
      <c r="AI7" s="10">
        <v>82.344585794323677</v>
      </c>
      <c r="AJ7" s="10">
        <v>83.246339971314967</v>
      </c>
      <c r="AK7" s="10">
        <v>84.170897926372817</v>
      </c>
      <c r="AL7" s="10">
        <v>85.119334506677788</v>
      </c>
    </row>
    <row r="8" spans="1:38" x14ac:dyDescent="0.25">
      <c r="A8" t="s">
        <v>14</v>
      </c>
      <c r="B8" s="10">
        <v>93.610376469369186</v>
      </c>
      <c r="C8" s="10">
        <v>82.211653966494737</v>
      </c>
      <c r="D8" s="10">
        <v>75.461822898339619</v>
      </c>
      <c r="E8" s="10">
        <v>67.809038726887479</v>
      </c>
      <c r="F8" s="10">
        <v>70.591178655473286</v>
      </c>
      <c r="G8" s="10">
        <v>67.177018182053928</v>
      </c>
      <c r="H8" s="10">
        <v>64.694499907481017</v>
      </c>
      <c r="I8" s="10">
        <v>62.065634571505761</v>
      </c>
      <c r="J8" s="10">
        <v>60.149640229050831</v>
      </c>
      <c r="K8" s="10">
        <v>58.097396759134256</v>
      </c>
      <c r="L8" s="10">
        <v>56.557078405995718</v>
      </c>
      <c r="M8" s="10">
        <v>54.966738934217489</v>
      </c>
      <c r="N8" s="10">
        <v>52.656459160699974</v>
      </c>
      <c r="O8" s="10">
        <v>50.997807582668891</v>
      </c>
      <c r="P8" s="10">
        <v>48.785306496863036</v>
      </c>
      <c r="Q8" s="10">
        <v>47.405709692603402</v>
      </c>
      <c r="R8" s="10">
        <v>43.837614264565467</v>
      </c>
      <c r="S8" s="10">
        <v>42.289545451881487</v>
      </c>
      <c r="T8" s="10">
        <v>40.801521476768677</v>
      </c>
      <c r="U8" s="10">
        <v>39.305841055462849</v>
      </c>
      <c r="V8" s="10">
        <v>37.852273744897211</v>
      </c>
      <c r="W8" s="10">
        <v>36.380453258237786</v>
      </c>
      <c r="X8" s="10">
        <v>34.874424172980355</v>
      </c>
      <c r="Y8" s="10">
        <v>33.348388121301355</v>
      </c>
      <c r="Z8" s="10">
        <v>31.706265043320339</v>
      </c>
      <c r="AA8" s="10">
        <v>29.82596109700853</v>
      </c>
      <c r="AB8" s="10">
        <v>27.624004413012361</v>
      </c>
      <c r="AC8" s="10">
        <v>26.540911917793224</v>
      </c>
      <c r="AD8" s="10">
        <v>25.484222664506145</v>
      </c>
      <c r="AE8" s="10">
        <v>24.46222100943999</v>
      </c>
      <c r="AF8" s="10">
        <v>23.481761406959826</v>
      </c>
      <c r="AG8" s="10">
        <v>22.547769421455516</v>
      </c>
      <c r="AH8" s="10">
        <v>21.662133889288103</v>
      </c>
      <c r="AI8" s="10">
        <v>20.823493288305272</v>
      </c>
      <c r="AJ8" s="10">
        <v>20.02997528443991</v>
      </c>
      <c r="AK8" s="10">
        <v>19.2791310262871</v>
      </c>
      <c r="AL8" s="10">
        <v>18.567579181242156</v>
      </c>
    </row>
    <row r="9" spans="1:38" x14ac:dyDescent="0.25">
      <c r="A9" t="s">
        <v>18</v>
      </c>
      <c r="B9" s="10">
        <v>93.610376469369186</v>
      </c>
      <c r="C9" s="10">
        <v>82.137915957028454</v>
      </c>
      <c r="D9" s="10">
        <v>75.43473227709994</v>
      </c>
      <c r="E9" s="10">
        <v>68.230040264758301</v>
      </c>
      <c r="F9" s="10">
        <v>70.826115440829867</v>
      </c>
      <c r="G9" s="10">
        <v>67.267141301445946</v>
      </c>
      <c r="H9" s="10">
        <v>65.327455808208128</v>
      </c>
      <c r="I9" s="10">
        <v>64.251797881137165</v>
      </c>
      <c r="J9" s="10">
        <v>63.125560174637776</v>
      </c>
      <c r="K9" s="10">
        <v>61.855108394710854</v>
      </c>
      <c r="L9" s="10">
        <v>61.38431543645062</v>
      </c>
      <c r="M9" s="10">
        <v>60.964298354851763</v>
      </c>
      <c r="N9" s="10">
        <v>59.799118905218862</v>
      </c>
      <c r="O9" s="10">
        <v>59.401157732281604</v>
      </c>
      <c r="P9" s="10">
        <v>58.395193563139536</v>
      </c>
      <c r="Q9" s="10">
        <v>58.346799223882812</v>
      </c>
      <c r="R9" s="10">
        <v>57.73914499698347</v>
      </c>
      <c r="S9" s="10">
        <v>57.816227058276482</v>
      </c>
      <c r="T9" s="10">
        <v>57.90118602392743</v>
      </c>
      <c r="U9" s="10">
        <v>57.974239943180763</v>
      </c>
      <c r="V9" s="10">
        <v>58.130654948276735</v>
      </c>
      <c r="W9" s="10">
        <v>58.29942060473735</v>
      </c>
      <c r="X9" s="10">
        <v>58.456832567625504</v>
      </c>
      <c r="Y9" s="10">
        <v>58.724720182917785</v>
      </c>
      <c r="Z9" s="10">
        <v>59.051612125303024</v>
      </c>
      <c r="AA9" s="10">
        <v>59.364739113200365</v>
      </c>
      <c r="AB9" s="10">
        <v>59.80127732323578</v>
      </c>
      <c r="AC9" s="10">
        <v>60.227866512016142</v>
      </c>
      <c r="AD9" s="10">
        <v>60.690093498495202</v>
      </c>
      <c r="AE9" s="10">
        <v>61.174543820205898</v>
      </c>
      <c r="AF9" s="10">
        <v>61.675155624416576</v>
      </c>
      <c r="AG9" s="10">
        <v>62.190136567662918</v>
      </c>
      <c r="AH9" s="10">
        <v>62.781943469507773</v>
      </c>
      <c r="AI9" s="10">
        <v>63.322523126556085</v>
      </c>
      <c r="AJ9" s="10">
        <v>63.872160990765607</v>
      </c>
      <c r="AK9" s="10">
        <v>64.420062826883694</v>
      </c>
      <c r="AL9" s="10">
        <v>64.985536611517688</v>
      </c>
    </row>
    <row r="10" spans="1:38" x14ac:dyDescent="0.25">
      <c r="A10" s="1" t="s">
        <v>0</v>
      </c>
      <c r="B10" s="11">
        <v>280.83112940810759</v>
      </c>
      <c r="C10" s="11">
        <v>249.28570677934795</v>
      </c>
      <c r="D10" s="11">
        <v>233.57554774863962</v>
      </c>
      <c r="E10" s="11">
        <v>215.20145445775574</v>
      </c>
      <c r="F10" s="11">
        <v>219.42910851798172</v>
      </c>
      <c r="G10" s="11">
        <v>211.55199162590085</v>
      </c>
      <c r="H10" s="11">
        <v>205.91802063963195</v>
      </c>
      <c r="I10" s="11">
        <v>202.08397711161081</v>
      </c>
      <c r="J10" s="11">
        <v>198.78874051468426</v>
      </c>
      <c r="K10" s="11">
        <v>194.85134294781008</v>
      </c>
      <c r="L10" s="11">
        <v>192.83982035322745</v>
      </c>
      <c r="M10" s="11">
        <v>190.80072043627138</v>
      </c>
      <c r="N10" s="11">
        <v>186.23756748858631</v>
      </c>
      <c r="O10" s="11">
        <v>184.18536929976716</v>
      </c>
      <c r="P10" s="11">
        <v>179.95217314004393</v>
      </c>
      <c r="Q10" s="11">
        <v>178.61938631600162</v>
      </c>
      <c r="R10" s="11">
        <v>173.3180460347055</v>
      </c>
      <c r="S10" s="11">
        <v>171.89912895867076</v>
      </c>
      <c r="T10" s="11">
        <v>170.74862056361036</v>
      </c>
      <c r="U10" s="11">
        <v>169.61829833768741</v>
      </c>
      <c r="V10" s="11">
        <v>168.67597278863605</v>
      </c>
      <c r="W10" s="11">
        <v>167.76890430652409</v>
      </c>
      <c r="X10" s="11">
        <v>166.88472651544734</v>
      </c>
      <c r="Y10" s="11">
        <v>166.13947401587492</v>
      </c>
      <c r="Z10" s="11">
        <v>165.39344587419706</v>
      </c>
      <c r="AA10" s="11">
        <v>164.4437208131117</v>
      </c>
      <c r="AB10" s="11">
        <v>163.36201456682463</v>
      </c>
      <c r="AC10" s="11">
        <v>163.44331853072595</v>
      </c>
      <c r="AD10" s="11">
        <v>163.63318104126034</v>
      </c>
      <c r="AE10" s="11">
        <v>163.91134148654831</v>
      </c>
      <c r="AF10" s="11">
        <v>164.26328179374616</v>
      </c>
      <c r="AG10" s="11">
        <v>164.68863059087093</v>
      </c>
      <c r="AH10" s="11">
        <v>165.25267209941154</v>
      </c>
      <c r="AI10" s="11">
        <v>165.83160220918504</v>
      </c>
      <c r="AJ10" s="11">
        <v>166.4894762465205</v>
      </c>
      <c r="AK10" s="11">
        <v>167.21109177954361</v>
      </c>
      <c r="AL10" s="11">
        <v>168.01345029943764</v>
      </c>
    </row>
  </sheetData>
  <sheetProtection algorithmName="SHA-512" hashValue="mbPhbAjC69tqb4UC5ykTVsGaJtdf5Jr92MZlWV7YuDJs6jKf322mX42VbPSz9aky67d2DUu2UDcZ6jfqEqFzVA==" saltValue="3DL3h0QkRwbol3TZpQJ56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2:AL37"/>
  <sheetViews>
    <sheetView showGridLines="0" tabSelected="1" zoomScaleNormal="100" workbookViewId="0">
      <selection activeCell="F5" sqref="F5"/>
    </sheetView>
  </sheetViews>
  <sheetFormatPr defaultColWidth="9.140625" defaultRowHeight="15" x14ac:dyDescent="0.25"/>
  <cols>
    <col min="1" max="1" width="41" bestFit="1" customWidth="1"/>
    <col min="2" max="38" width="6.42578125" customWidth="1"/>
  </cols>
  <sheetData>
    <row r="2" spans="1:38" x14ac:dyDescent="0.25">
      <c r="B2" s="9">
        <v>2014</v>
      </c>
      <c r="C2" s="9">
        <v>2015</v>
      </c>
      <c r="D2" s="9">
        <f t="shared" ref="D2:AL2" si="0">C2+1</f>
        <v>2016</v>
      </c>
      <c r="E2" s="9">
        <f t="shared" si="0"/>
        <v>2017</v>
      </c>
      <c r="F2">
        <f t="shared" si="0"/>
        <v>2018</v>
      </c>
      <c r="G2">
        <f t="shared" si="0"/>
        <v>2019</v>
      </c>
      <c r="H2">
        <f t="shared" si="0"/>
        <v>2020</v>
      </c>
      <c r="I2">
        <f t="shared" si="0"/>
        <v>2021</v>
      </c>
      <c r="J2">
        <f t="shared" si="0"/>
        <v>2022</v>
      </c>
      <c r="K2">
        <f t="shared" si="0"/>
        <v>2023</v>
      </c>
      <c r="L2">
        <f t="shared" si="0"/>
        <v>2024</v>
      </c>
      <c r="M2">
        <f t="shared" si="0"/>
        <v>2025</v>
      </c>
      <c r="N2">
        <f t="shared" si="0"/>
        <v>2026</v>
      </c>
      <c r="O2">
        <f t="shared" si="0"/>
        <v>2027</v>
      </c>
      <c r="P2">
        <f t="shared" si="0"/>
        <v>2028</v>
      </c>
      <c r="Q2">
        <f t="shared" si="0"/>
        <v>2029</v>
      </c>
      <c r="R2">
        <f t="shared" si="0"/>
        <v>2030</v>
      </c>
      <c r="S2">
        <f t="shared" si="0"/>
        <v>2031</v>
      </c>
      <c r="T2">
        <f t="shared" si="0"/>
        <v>2032</v>
      </c>
      <c r="U2">
        <f t="shared" si="0"/>
        <v>2033</v>
      </c>
      <c r="V2">
        <f t="shared" si="0"/>
        <v>2034</v>
      </c>
      <c r="W2">
        <f t="shared" si="0"/>
        <v>2035</v>
      </c>
      <c r="X2">
        <f t="shared" si="0"/>
        <v>2036</v>
      </c>
      <c r="Y2">
        <f t="shared" si="0"/>
        <v>2037</v>
      </c>
      <c r="Z2">
        <f t="shared" si="0"/>
        <v>2038</v>
      </c>
      <c r="AA2">
        <f t="shared" si="0"/>
        <v>2039</v>
      </c>
      <c r="AB2">
        <f t="shared" si="0"/>
        <v>2040</v>
      </c>
      <c r="AC2">
        <f t="shared" si="0"/>
        <v>2041</v>
      </c>
      <c r="AD2">
        <f t="shared" si="0"/>
        <v>2042</v>
      </c>
      <c r="AE2">
        <f t="shared" si="0"/>
        <v>2043</v>
      </c>
      <c r="AF2">
        <f t="shared" si="0"/>
        <v>2044</v>
      </c>
      <c r="AG2">
        <f t="shared" si="0"/>
        <v>2045</v>
      </c>
      <c r="AH2">
        <f t="shared" si="0"/>
        <v>2046</v>
      </c>
      <c r="AI2">
        <f t="shared" si="0"/>
        <v>2047</v>
      </c>
      <c r="AJ2">
        <f t="shared" si="0"/>
        <v>2048</v>
      </c>
      <c r="AK2">
        <f t="shared" si="0"/>
        <v>2049</v>
      </c>
      <c r="AL2">
        <f t="shared" si="0"/>
        <v>2050</v>
      </c>
    </row>
    <row r="3" spans="1:38" x14ac:dyDescent="0.25">
      <c r="A3" t="s">
        <v>10</v>
      </c>
      <c r="B3" s="8">
        <v>81.986765320404857</v>
      </c>
      <c r="C3" s="8">
        <f>$B3-($B3-$E3)*(C$2-$B$2)/($E$2-$B$2)</f>
        <v>77.401190301856005</v>
      </c>
      <c r="D3" s="8">
        <f>$B3-($B3-$E3)*(D$2-$B$2)/($E$2-$B$2)</f>
        <v>72.815615283307153</v>
      </c>
      <c r="E3" s="12">
        <v>68.230040264758301</v>
      </c>
      <c r="F3" s="2">
        <v>70.826115440829895</v>
      </c>
      <c r="G3" s="2">
        <v>67.267141301445946</v>
      </c>
      <c r="H3" s="2">
        <v>65.327455808208157</v>
      </c>
      <c r="I3" s="2">
        <v>64.251797881137179</v>
      </c>
      <c r="J3" s="2">
        <v>63.125560174637798</v>
      </c>
      <c r="K3" s="2">
        <v>61.855108394710896</v>
      </c>
      <c r="L3" s="2">
        <v>61.38431543645062</v>
      </c>
      <c r="M3" s="2">
        <v>60.964298354851799</v>
      </c>
      <c r="N3" s="2">
        <v>59.799118905218791</v>
      </c>
      <c r="O3" s="2">
        <v>59.401157732281668</v>
      </c>
      <c r="P3" s="2">
        <v>58.395193563139571</v>
      </c>
      <c r="Q3" s="2">
        <v>58.346799223882826</v>
      </c>
      <c r="R3" s="2">
        <v>57.739144996983505</v>
      </c>
      <c r="S3" s="2">
        <v>57.81622705827651</v>
      </c>
      <c r="T3" s="2">
        <v>57.90118602392743</v>
      </c>
      <c r="U3" s="2">
        <v>57.974239943180756</v>
      </c>
      <c r="V3" s="2">
        <v>58.130654948276721</v>
      </c>
      <c r="W3" s="2">
        <v>58.299420604737278</v>
      </c>
      <c r="X3" s="2">
        <v>58.456832567625518</v>
      </c>
      <c r="Y3" s="2">
        <v>58.724720182917743</v>
      </c>
      <c r="Z3" s="2">
        <v>59.051612125303024</v>
      </c>
      <c r="AA3" s="2">
        <v>59.364739113200372</v>
      </c>
      <c r="AB3" s="2">
        <v>59.801277323235801</v>
      </c>
      <c r="AC3" s="2">
        <v>60.227866512016149</v>
      </c>
      <c r="AD3" s="2">
        <v>60.690093498495209</v>
      </c>
      <c r="AE3" s="2">
        <v>61.174543820205891</v>
      </c>
      <c r="AF3" s="2">
        <v>61.675155624416561</v>
      </c>
      <c r="AG3" s="2">
        <v>62.190136567662911</v>
      </c>
      <c r="AH3" s="2">
        <v>62.781943469507766</v>
      </c>
      <c r="AI3" s="2">
        <v>63.322523126556085</v>
      </c>
      <c r="AJ3" s="2">
        <v>63.872160990765643</v>
      </c>
      <c r="AK3" s="2">
        <v>64.420062826883751</v>
      </c>
      <c r="AL3" s="2">
        <v>64.985536611517674</v>
      </c>
    </row>
    <row r="4" spans="1:38" s="13" customFormat="1" x14ac:dyDescent="0.25">
      <c r="A4" s="13" t="s">
        <v>11</v>
      </c>
      <c r="B4" s="8">
        <v>81.986765320404857</v>
      </c>
      <c r="C4" s="8">
        <f>$B4-($B4-$E4)*(C$2-$B$2)/($E$2-$B$2)</f>
        <v>77.401190301856005</v>
      </c>
      <c r="D4" s="8">
        <f>$B4-($B4-$E4)*(D$2-$B$2)/($E$2-$B$2)</f>
        <v>72.815615283307153</v>
      </c>
      <c r="E4" s="12">
        <v>68.230040264758301</v>
      </c>
      <c r="F4" s="2">
        <v>70.591178655473286</v>
      </c>
      <c r="G4" s="2">
        <v>67.177018182053928</v>
      </c>
      <c r="H4" s="2">
        <v>64.694499907481017</v>
      </c>
      <c r="I4" s="2">
        <v>62.065634571505761</v>
      </c>
      <c r="J4" s="2">
        <v>60.149640229050831</v>
      </c>
      <c r="K4" s="2">
        <v>58.097396759134256</v>
      </c>
      <c r="L4" s="2">
        <v>56.557078405995718</v>
      </c>
      <c r="M4" s="2">
        <v>54.966738934217489</v>
      </c>
      <c r="N4" s="2">
        <v>52.656459160699974</v>
      </c>
      <c r="O4" s="2">
        <v>50.997807582668891</v>
      </c>
      <c r="P4" s="2">
        <v>48.785306496863036</v>
      </c>
      <c r="Q4" s="2">
        <v>47.405709692603402</v>
      </c>
      <c r="R4" s="2">
        <v>43.837614264565467</v>
      </c>
      <c r="S4" s="2">
        <v>42.289545451881487</v>
      </c>
      <c r="T4" s="2">
        <v>40.801521476768677</v>
      </c>
      <c r="U4" s="2">
        <v>39.305841055462849</v>
      </c>
      <c r="V4" s="2">
        <v>37.852273744897211</v>
      </c>
      <c r="W4" s="2">
        <v>36.380453258237786</v>
      </c>
      <c r="X4" s="2">
        <v>34.874424172980355</v>
      </c>
      <c r="Y4" s="2">
        <v>33.348388121301355</v>
      </c>
      <c r="Z4" s="2">
        <v>31.706265043320339</v>
      </c>
      <c r="AA4" s="2">
        <v>29.82596109700853</v>
      </c>
      <c r="AB4" s="2">
        <v>27.624004413012361</v>
      </c>
      <c r="AC4" s="2">
        <v>26.540911917793224</v>
      </c>
      <c r="AD4" s="2">
        <v>25.484222664506145</v>
      </c>
      <c r="AE4" s="2">
        <v>24.46222100943999</v>
      </c>
      <c r="AF4" s="2">
        <v>23.481761406959826</v>
      </c>
      <c r="AG4" s="2">
        <v>22.547769421455516</v>
      </c>
      <c r="AH4" s="2">
        <v>21.662133889288103</v>
      </c>
      <c r="AI4" s="2">
        <v>20.823493288305272</v>
      </c>
      <c r="AJ4" s="2">
        <v>20.02997528443991</v>
      </c>
      <c r="AK4" s="2">
        <v>19.2791310262871</v>
      </c>
      <c r="AL4" s="2">
        <v>18.567579181242156</v>
      </c>
    </row>
    <row r="5" spans="1:38" x14ac:dyDescent="0.25">
      <c r="A5" t="s">
        <v>9</v>
      </c>
      <c r="B5" s="8">
        <f>J33</f>
        <v>81.77049886800333</v>
      </c>
      <c r="C5" s="8">
        <f>B5-($B5-$H5)/($H2-$B2)</f>
        <v>79.580716254416473</v>
      </c>
      <c r="D5" s="8">
        <f>C5-($B5-$H5)/($H2-$B2)</f>
        <v>77.390933640829616</v>
      </c>
      <c r="E5" s="12">
        <f>D5-($B5-$H5)/($H2-$B2)</f>
        <v>75.201151027242759</v>
      </c>
      <c r="F5" s="7">
        <f>E5-($B5-$H5)/($H2-$B2)</f>
        <v>73.011368413655902</v>
      </c>
      <c r="G5" s="7">
        <f>F5-($B5-$H5)/($H2-$B2)</f>
        <v>70.821585800069045</v>
      </c>
      <c r="H5" s="6">
        <f>B37</f>
        <v>68.631803186482202</v>
      </c>
      <c r="I5" s="7">
        <f t="shared" ref="I5:Q5" si="1">H5-($H5-$R5)/($R2-$H2)</f>
        <v>67.023360139450972</v>
      </c>
      <c r="J5" s="7">
        <f t="shared" si="1"/>
        <v>65.414917092419742</v>
      </c>
      <c r="K5" s="7">
        <f t="shared" si="1"/>
        <v>63.806474045388512</v>
      </c>
      <c r="L5" s="7">
        <f t="shared" si="1"/>
        <v>62.198030998357282</v>
      </c>
      <c r="M5" s="7">
        <f t="shared" si="1"/>
        <v>60.589587951326052</v>
      </c>
      <c r="N5" s="7">
        <f t="shared" si="1"/>
        <v>58.981144904294823</v>
      </c>
      <c r="O5" s="7">
        <f t="shared" si="1"/>
        <v>57.372701857263593</v>
      </c>
      <c r="P5" s="7">
        <f t="shared" si="1"/>
        <v>55.764258810232363</v>
      </c>
      <c r="Q5" s="7">
        <f t="shared" si="1"/>
        <v>54.155815763201133</v>
      </c>
      <c r="R5" s="6">
        <f>C37</f>
        <v>52.547372716169917</v>
      </c>
      <c r="S5" s="7">
        <f t="shared" ref="S5:AK5" si="2">R5-($R5-$AL5)/($AL2-$R2)</f>
        <v>50.402781986794949</v>
      </c>
      <c r="T5" s="7">
        <f t="shared" si="2"/>
        <v>48.258191257419981</v>
      </c>
      <c r="U5" s="7">
        <f t="shared" si="2"/>
        <v>46.113600528045012</v>
      </c>
      <c r="V5" s="7">
        <f t="shared" si="2"/>
        <v>43.969009798670044</v>
      </c>
      <c r="W5" s="7">
        <f t="shared" si="2"/>
        <v>41.824419069295075</v>
      </c>
      <c r="X5" s="7">
        <f t="shared" si="2"/>
        <v>39.679828339920107</v>
      </c>
      <c r="Y5" s="7">
        <f t="shared" si="2"/>
        <v>37.535237610545138</v>
      </c>
      <c r="Z5" s="7">
        <f t="shared" si="2"/>
        <v>35.39064688117017</v>
      </c>
      <c r="AA5" s="7">
        <f t="shared" si="2"/>
        <v>33.246056151795202</v>
      </c>
      <c r="AB5" s="7">
        <f t="shared" si="2"/>
        <v>31.10146542242023</v>
      </c>
      <c r="AC5" s="7">
        <f t="shared" si="2"/>
        <v>28.956874693045258</v>
      </c>
      <c r="AD5" s="7">
        <f t="shared" si="2"/>
        <v>26.812283963670286</v>
      </c>
      <c r="AE5" s="7">
        <f t="shared" si="2"/>
        <v>24.667693234295314</v>
      </c>
      <c r="AF5" s="7">
        <f t="shared" si="2"/>
        <v>22.523102504920342</v>
      </c>
      <c r="AG5" s="7">
        <f t="shared" si="2"/>
        <v>20.37851177554537</v>
      </c>
      <c r="AH5" s="7">
        <f t="shared" si="2"/>
        <v>18.233921046170398</v>
      </c>
      <c r="AI5" s="7">
        <f t="shared" si="2"/>
        <v>16.089330316795426</v>
      </c>
      <c r="AJ5" s="7">
        <f t="shared" si="2"/>
        <v>13.944739587420454</v>
      </c>
      <c r="AK5" s="7">
        <f t="shared" si="2"/>
        <v>11.800148858045482</v>
      </c>
      <c r="AL5" s="6">
        <f>D37</f>
        <v>9.6555581286704744</v>
      </c>
    </row>
    <row r="6" spans="1:38" x14ac:dyDescent="0.25">
      <c r="A6" t="s">
        <v>12</v>
      </c>
      <c r="C6" s="5"/>
      <c r="D6" s="5"/>
      <c r="E6" s="5"/>
      <c r="F6" s="5"/>
      <c r="G6" s="5"/>
      <c r="H6" s="2">
        <f>H3-H5</f>
        <v>-3.3043473782740449</v>
      </c>
      <c r="I6" s="2"/>
      <c r="J6" s="2"/>
      <c r="K6" s="2"/>
      <c r="L6" s="2"/>
      <c r="M6" s="2"/>
      <c r="N6" s="2"/>
      <c r="O6" s="2"/>
      <c r="P6" s="2"/>
      <c r="Q6" s="2"/>
      <c r="R6" s="2">
        <f>R3-R5</f>
        <v>5.1917722808135878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>
        <f>AL3-AL5</f>
        <v>55.329978482847196</v>
      </c>
    </row>
    <row r="7" spans="1:38" s="13" customFormat="1" x14ac:dyDescent="0.25">
      <c r="A7" s="13" t="s">
        <v>13</v>
      </c>
      <c r="C7" s="5"/>
      <c r="D7" s="5"/>
      <c r="E7" s="5"/>
      <c r="F7" s="5"/>
      <c r="G7" s="5"/>
      <c r="H7" s="2">
        <f>H4-H5</f>
        <v>-3.9373032790011848</v>
      </c>
      <c r="I7" s="2"/>
      <c r="J7" s="2"/>
      <c r="K7" s="2"/>
      <c r="L7" s="2"/>
      <c r="M7" s="2"/>
      <c r="N7" s="2"/>
      <c r="O7" s="2"/>
      <c r="P7" s="2"/>
      <c r="Q7" s="2"/>
      <c r="R7" s="2">
        <f>R4-R5</f>
        <v>-8.7097584516044506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>
        <f>AL4-AL5</f>
        <v>8.9120210525716814</v>
      </c>
    </row>
    <row r="12" spans="1:38" x14ac:dyDescent="0.25">
      <c r="S12" s="2"/>
      <c r="T12" s="2"/>
      <c r="U12" s="2"/>
      <c r="V12" s="2"/>
    </row>
    <row r="13" spans="1:38" x14ac:dyDescent="0.25">
      <c r="S13" s="2"/>
      <c r="T13" s="2"/>
      <c r="U13" s="2"/>
      <c r="V13" s="2"/>
    </row>
    <row r="14" spans="1:38" x14ac:dyDescent="0.25">
      <c r="S14" s="2"/>
      <c r="T14" s="2"/>
      <c r="U14" s="2"/>
      <c r="V14" s="2"/>
    </row>
    <row r="15" spans="1:38" x14ac:dyDescent="0.25">
      <c r="S15" s="2"/>
      <c r="T15" s="2"/>
      <c r="U15" s="2"/>
      <c r="V15" s="2"/>
    </row>
    <row r="16" spans="1:38" x14ac:dyDescent="0.25">
      <c r="S16" s="2"/>
      <c r="T16" s="2"/>
      <c r="U16" s="2"/>
      <c r="V16" s="2"/>
    </row>
    <row r="17" spans="1:26" x14ac:dyDescent="0.25">
      <c r="S17" s="2"/>
      <c r="T17" s="2"/>
      <c r="U17" s="2"/>
      <c r="V17" s="2"/>
    </row>
    <row r="31" spans="1:26" x14ac:dyDescent="0.25">
      <c r="B31">
        <v>2006</v>
      </c>
      <c r="C31">
        <f t="shared" ref="C31:J31" si="3">B31+1</f>
        <v>2007</v>
      </c>
      <c r="D31">
        <f t="shared" si="3"/>
        <v>2008</v>
      </c>
      <c r="E31">
        <f t="shared" si="3"/>
        <v>2009</v>
      </c>
      <c r="F31">
        <f t="shared" si="3"/>
        <v>2010</v>
      </c>
      <c r="G31">
        <f t="shared" si="3"/>
        <v>2011</v>
      </c>
      <c r="H31">
        <f t="shared" si="3"/>
        <v>2012</v>
      </c>
      <c r="I31">
        <f t="shared" si="3"/>
        <v>2013</v>
      </c>
      <c r="J31">
        <f t="shared" si="3"/>
        <v>2014</v>
      </c>
      <c r="K31">
        <v>2015</v>
      </c>
      <c r="L31">
        <v>2016</v>
      </c>
      <c r="M31">
        <v>2017</v>
      </c>
    </row>
    <row r="32" spans="1:26" x14ac:dyDescent="0.25">
      <c r="A32" t="s">
        <v>8</v>
      </c>
      <c r="B32" s="4">
        <v>107.22953646874861</v>
      </c>
      <c r="C32" s="3">
        <f>B32-($B32-$G32)/($G31-$B31)</f>
        <v>105.64039511041473</v>
      </c>
      <c r="D32" s="3">
        <f>C32-($B32-$G32)/($G31-$B31)</f>
        <v>104.05125375208085</v>
      </c>
      <c r="E32" s="3">
        <f>D32-($B32-$G32)/($G31-$B31)</f>
        <v>102.46211239374698</v>
      </c>
      <c r="F32" s="3">
        <f>E32-($B32-$G32)/($G31-$B31)</f>
        <v>100.8729710354131</v>
      </c>
      <c r="G32" s="2">
        <v>99.283829677079211</v>
      </c>
      <c r="H32" s="3">
        <f>G32-($G32-$J32)/($J31-$G31)</f>
        <v>97.329509054207293</v>
      </c>
      <c r="I32" s="3">
        <f>H32-($G32-$J32)/($J31-$G31)</f>
        <v>95.375188431335374</v>
      </c>
      <c r="J32" s="2">
        <v>93.420867808463441</v>
      </c>
      <c r="K32" s="2"/>
      <c r="L32" s="2"/>
      <c r="M32" s="2"/>
      <c r="N32" s="2"/>
      <c r="O32" s="2"/>
      <c r="P32" s="2"/>
      <c r="Q32" s="2"/>
      <c r="W32" s="2"/>
      <c r="X32" s="2"/>
      <c r="Y32" s="2"/>
      <c r="Z32" s="2"/>
    </row>
    <row r="33" spans="1:22" x14ac:dyDescent="0.25">
      <c r="A33" t="s">
        <v>7</v>
      </c>
      <c r="B33" s="4">
        <v>95.439187303669357</v>
      </c>
      <c r="C33" s="3">
        <f>B33-($B33-$G33)/($G31-$B31)</f>
        <v>93.838538986933884</v>
      </c>
      <c r="D33" s="3">
        <f>C33-($B33-$G33)/($G31-$B31)</f>
        <v>92.237890670198411</v>
      </c>
      <c r="E33" s="3">
        <f>D33-($B33-$G33)/($G31-$B31)</f>
        <v>90.637242353462938</v>
      </c>
      <c r="F33" s="3">
        <f>E33-($B33-$G33)/($G31-$B31)</f>
        <v>89.036594036727465</v>
      </c>
      <c r="G33" s="2">
        <v>87.435945719992006</v>
      </c>
      <c r="H33" s="3">
        <f>G33-($G33-$J33)/($J31-$G31)</f>
        <v>85.54746343599578</v>
      </c>
      <c r="I33" s="3">
        <f>H33-($G33-$J33)/($J31-$G31)</f>
        <v>83.658981151999555</v>
      </c>
      <c r="J33" s="2">
        <v>81.77049886800333</v>
      </c>
      <c r="K33" s="2">
        <v>78.063403388592036</v>
      </c>
      <c r="L33" s="2">
        <v>74.140041456779215</v>
      </c>
      <c r="M33" s="2">
        <v>68.35109142049771</v>
      </c>
      <c r="N33" s="2"/>
      <c r="O33" s="2"/>
      <c r="P33" s="2"/>
      <c r="R33" s="2"/>
      <c r="S33" s="2"/>
      <c r="T33" s="2"/>
      <c r="U33" s="2"/>
      <c r="V33" s="2"/>
    </row>
    <row r="34" spans="1:22" x14ac:dyDescent="0.25">
      <c r="A34" t="s">
        <v>6</v>
      </c>
      <c r="B34" s="4">
        <f t="shared" ref="B34:J34" si="4">B32-B33</f>
        <v>11.790349165079249</v>
      </c>
      <c r="C34" s="2">
        <f t="shared" si="4"/>
        <v>11.801856123480846</v>
      </c>
      <c r="D34" s="2">
        <f t="shared" si="4"/>
        <v>11.813363081882443</v>
      </c>
      <c r="E34" s="2">
        <f t="shared" si="4"/>
        <v>11.82487004028404</v>
      </c>
      <c r="F34" s="2">
        <f t="shared" si="4"/>
        <v>11.836376998685637</v>
      </c>
      <c r="G34" s="2">
        <f t="shared" si="4"/>
        <v>11.847883957087205</v>
      </c>
      <c r="H34" s="2">
        <f t="shared" si="4"/>
        <v>11.782045618211512</v>
      </c>
      <c r="I34" s="2">
        <f t="shared" si="4"/>
        <v>11.716207279335819</v>
      </c>
      <c r="J34" s="2">
        <f t="shared" si="4"/>
        <v>11.650368940460112</v>
      </c>
      <c r="K34" s="2"/>
      <c r="L34" s="2"/>
      <c r="M34" s="2"/>
      <c r="N34" s="2"/>
      <c r="O34" s="2"/>
      <c r="P34" s="2"/>
    </row>
    <row r="35" spans="1:22" x14ac:dyDescent="0.25">
      <c r="B35" s="2"/>
      <c r="C35" s="3"/>
      <c r="D35" s="3"/>
      <c r="E35" s="3"/>
      <c r="F35" s="3"/>
      <c r="G35" s="2"/>
      <c r="H35" s="3"/>
      <c r="I35" s="3"/>
      <c r="J35" s="2"/>
      <c r="K35" s="2"/>
      <c r="L35" s="2"/>
      <c r="M35" s="2"/>
      <c r="N35" s="2"/>
      <c r="O35" s="2"/>
      <c r="P35" s="2"/>
    </row>
    <row r="36" spans="1:22" x14ac:dyDescent="0.25">
      <c r="A36" t="s">
        <v>5</v>
      </c>
      <c r="B36">
        <v>2020</v>
      </c>
      <c r="C36">
        <v>2030</v>
      </c>
      <c r="D36">
        <v>2050</v>
      </c>
    </row>
    <row r="37" spans="1:22" ht="30" x14ac:dyDescent="0.25">
      <c r="A37" s="21" t="s">
        <v>4</v>
      </c>
      <c r="B37" s="2">
        <f>B32*0.75-B34</f>
        <v>68.631803186482202</v>
      </c>
      <c r="C37" s="2">
        <f>B32*0.6-B34</f>
        <v>52.547372716169917</v>
      </c>
      <c r="D37" s="2">
        <f>B32*0.2-B34</f>
        <v>9.6555581286704744</v>
      </c>
    </row>
  </sheetData>
  <sheetProtection algorithmName="SHA-512" hashValue="CPowMA2m078WcJNU5TtV3eFhkSAC37JBHTxhVeOYbCP1fdBM2aZa68X2uCYALeXGSj0/8Ow9v+CbQAwE96LjLw==" saltValue="qkG95idXwVnS/NJssxMg2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AL40"/>
  <sheetViews>
    <sheetView topLeftCell="A21" workbookViewId="0">
      <selection activeCell="B16" sqref="B16"/>
    </sheetView>
  </sheetViews>
  <sheetFormatPr defaultRowHeight="15" x14ac:dyDescent="0.25"/>
  <cols>
    <col min="1" max="1" width="39.5703125" bestFit="1" customWidth="1"/>
    <col min="2" max="38" width="16.28515625" bestFit="1" customWidth="1"/>
  </cols>
  <sheetData>
    <row r="1" spans="1:38" s="19" customFormat="1" x14ac:dyDescent="0.25"/>
    <row r="2" spans="1:38" s="19" customFormat="1" x14ac:dyDescent="0.25">
      <c r="A2" s="20" t="s">
        <v>34</v>
      </c>
    </row>
    <row r="3" spans="1:38" s="19" customFormat="1" x14ac:dyDescent="0.25">
      <c r="A3" s="20" t="s">
        <v>2</v>
      </c>
    </row>
    <row r="4" spans="1:38" s="13" customFormat="1" x14ac:dyDescent="0.25">
      <c r="A4" s="1"/>
      <c r="B4" s="1">
        <v>2014</v>
      </c>
      <c r="C4" s="1">
        <v>2015</v>
      </c>
      <c r="D4" s="1">
        <v>2016</v>
      </c>
      <c r="E4" s="1">
        <v>2017</v>
      </c>
      <c r="F4" s="1">
        <v>2018</v>
      </c>
      <c r="G4" s="1">
        <v>2019</v>
      </c>
      <c r="H4" s="1">
        <v>2020</v>
      </c>
      <c r="I4" s="1">
        <v>2021</v>
      </c>
      <c r="J4" s="1">
        <v>2022</v>
      </c>
      <c r="K4" s="1">
        <v>2023</v>
      </c>
      <c r="L4" s="1">
        <v>2024</v>
      </c>
      <c r="M4" s="1">
        <v>2025</v>
      </c>
      <c r="N4" s="1">
        <v>2026</v>
      </c>
      <c r="O4" s="1">
        <v>2027</v>
      </c>
      <c r="P4" s="1">
        <v>2028</v>
      </c>
      <c r="Q4" s="1">
        <v>2029</v>
      </c>
      <c r="R4" s="1">
        <v>2030</v>
      </c>
      <c r="S4" s="1">
        <v>2031</v>
      </c>
      <c r="T4" s="1">
        <v>2032</v>
      </c>
      <c r="U4" s="1">
        <v>2033</v>
      </c>
      <c r="V4" s="1">
        <v>2034</v>
      </c>
      <c r="W4" s="1">
        <v>2035</v>
      </c>
      <c r="X4" s="1">
        <v>2036</v>
      </c>
      <c r="Y4" s="1">
        <v>2037</v>
      </c>
      <c r="Z4" s="1">
        <v>2038</v>
      </c>
      <c r="AA4" s="1">
        <v>2039</v>
      </c>
      <c r="AB4" s="1">
        <v>2040</v>
      </c>
      <c r="AC4" s="1">
        <v>2041</v>
      </c>
      <c r="AD4" s="1">
        <v>2042</v>
      </c>
      <c r="AE4" s="1">
        <v>2043</v>
      </c>
      <c r="AF4" s="1">
        <v>2044</v>
      </c>
      <c r="AG4" s="1">
        <v>2045</v>
      </c>
      <c r="AH4" s="1">
        <v>2046</v>
      </c>
      <c r="AI4" s="1">
        <v>2047</v>
      </c>
      <c r="AJ4" s="1">
        <v>2048</v>
      </c>
      <c r="AK4" s="1">
        <v>2049</v>
      </c>
      <c r="AL4" s="1">
        <v>2050</v>
      </c>
    </row>
    <row r="5" spans="1:38" s="13" customFormat="1" x14ac:dyDescent="0.25">
      <c r="A5" s="1" t="s">
        <v>30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13" customFormat="1" x14ac:dyDescent="0.25">
      <c r="A6" s="13" t="s">
        <v>20</v>
      </c>
      <c r="B6" s="14">
        <v>5.2363837852019355</v>
      </c>
      <c r="C6" s="14">
        <v>5.2477889429521793</v>
      </c>
      <c r="D6" s="14">
        <v>5.2590392028477098</v>
      </c>
      <c r="E6" s="14">
        <v>5.0771401266811669</v>
      </c>
      <c r="F6" s="14">
        <v>5.2636244477120986</v>
      </c>
      <c r="G6" s="14">
        <v>5.2741371233493473</v>
      </c>
      <c r="H6" s="14">
        <v>5.284332819463514</v>
      </c>
      <c r="I6" s="14">
        <v>5.289174279263805</v>
      </c>
      <c r="J6" s="14">
        <v>5.2876379258927768</v>
      </c>
      <c r="K6" s="14">
        <v>5.2789042691323358</v>
      </c>
      <c r="L6" s="14">
        <v>5.2646205105792809</v>
      </c>
      <c r="M6" s="14">
        <v>5.2344589029859971</v>
      </c>
      <c r="N6" s="14">
        <v>5.1885618315036988</v>
      </c>
      <c r="O6" s="14">
        <v>5.1279597580158693</v>
      </c>
      <c r="P6" s="14">
        <v>5.053652933226223</v>
      </c>
      <c r="Q6" s="14">
        <v>4.9664881397085221</v>
      </c>
      <c r="R6" s="14">
        <v>4.865649296509722</v>
      </c>
      <c r="S6" s="14">
        <v>4.7594597259310998</v>
      </c>
      <c r="T6" s="14">
        <v>4.6476510753822184</v>
      </c>
      <c r="U6" s="14">
        <v>4.5302620483974474</v>
      </c>
      <c r="V6" s="14">
        <v>4.4077277464130526</v>
      </c>
      <c r="W6" s="14">
        <v>4.2799884706808902</v>
      </c>
      <c r="X6" s="14">
        <v>4.1490279516928306</v>
      </c>
      <c r="Y6" s="14">
        <v>4.0161141215203724</v>
      </c>
      <c r="Z6" s="14">
        <v>3.8825213722283696</v>
      </c>
      <c r="AA6" s="14">
        <v>3.749391431715817</v>
      </c>
      <c r="AB6" s="14">
        <v>3.6176273018649452</v>
      </c>
      <c r="AC6" s="14">
        <v>3.4886839448225531</v>
      </c>
      <c r="AD6" s="14">
        <v>3.363331108230907</v>
      </c>
      <c r="AE6" s="14">
        <v>3.2421782917544042</v>
      </c>
      <c r="AF6" s="14">
        <v>3.1257212127599172</v>
      </c>
      <c r="AG6" s="14">
        <v>3.0143936612238726</v>
      </c>
      <c r="AH6" s="14">
        <v>2.9086198835604025</v>
      </c>
      <c r="AI6" s="14">
        <v>2.8088654373020745</v>
      </c>
      <c r="AJ6" s="14">
        <v>2.7156852962975666</v>
      </c>
      <c r="AK6" s="14">
        <v>2.629768631654521</v>
      </c>
      <c r="AL6" s="14">
        <v>2.5519812663020991</v>
      </c>
    </row>
    <row r="7" spans="1:38" s="13" customFormat="1" x14ac:dyDescent="0.25">
      <c r="A7" s="13" t="s">
        <v>21</v>
      </c>
      <c r="B7" s="14">
        <v>43.962206908365509</v>
      </c>
      <c r="C7" s="14">
        <v>33.765157034577811</v>
      </c>
      <c r="D7" s="14">
        <v>28.347257802061463</v>
      </c>
      <c r="E7" s="14">
        <v>23.893506119888691</v>
      </c>
      <c r="F7" s="14">
        <v>25.313915234916376</v>
      </c>
      <c r="G7" s="14">
        <v>21.856571440843162</v>
      </c>
      <c r="H7" s="14">
        <v>20.161379405069265</v>
      </c>
      <c r="I7" s="14">
        <v>18.332011270191149</v>
      </c>
      <c r="J7" s="14">
        <v>17.255670964317851</v>
      </c>
      <c r="K7" s="14">
        <v>16.091658373602133</v>
      </c>
      <c r="L7" s="14">
        <v>15.507574644756522</v>
      </c>
      <c r="M7" s="14">
        <v>14.983800516754281</v>
      </c>
      <c r="N7" s="14">
        <v>13.792236929867013</v>
      </c>
      <c r="O7" s="14">
        <v>13.279028941442059</v>
      </c>
      <c r="P7" s="14">
        <v>12.247338062494604</v>
      </c>
      <c r="Q7" s="14">
        <v>12.047539378015543</v>
      </c>
      <c r="R7" s="14">
        <v>9.6803540574402298</v>
      </c>
      <c r="S7" s="14">
        <v>8.9615342560712588</v>
      </c>
      <c r="T7" s="14">
        <v>8.377208805794087</v>
      </c>
      <c r="U7" s="14">
        <v>7.8649488836808006</v>
      </c>
      <c r="V7" s="14">
        <v>7.4719778644034154</v>
      </c>
      <c r="W7" s="14">
        <v>7.1247239180082769</v>
      </c>
      <c r="X7" s="14">
        <v>6.7572010859066669</v>
      </c>
      <c r="Y7" s="14">
        <v>6.3886422141226413</v>
      </c>
      <c r="Z7" s="14">
        <v>5.9123845477750026</v>
      </c>
      <c r="AA7" s="14">
        <v>5.1964397885559732</v>
      </c>
      <c r="AB7" s="14">
        <v>4.1471063539778816</v>
      </c>
      <c r="AC7" s="14">
        <v>4.1927840502261722</v>
      </c>
      <c r="AD7" s="14">
        <v>4.2355830940518215</v>
      </c>
      <c r="AE7" s="14">
        <v>4.2755933988709405</v>
      </c>
      <c r="AF7" s="14">
        <v>4.312691410150256</v>
      </c>
      <c r="AG7" s="14">
        <v>4.3471581325300201</v>
      </c>
      <c r="AH7" s="14">
        <v>4.3795078169616302</v>
      </c>
      <c r="AI7" s="14">
        <v>4.4094169289244167</v>
      </c>
      <c r="AJ7" s="14">
        <v>4.4373773105113861</v>
      </c>
      <c r="AK7" s="14">
        <v>4.4639203934607679</v>
      </c>
      <c r="AL7" s="14">
        <v>4.4891939729459232</v>
      </c>
    </row>
    <row r="8" spans="1:38" s="13" customFormat="1" x14ac:dyDescent="0.25">
      <c r="A8" s="13" t="s">
        <v>25</v>
      </c>
      <c r="B8" s="14">
        <v>3.3400122837526034</v>
      </c>
      <c r="C8" s="14">
        <v>3.2909818567971065</v>
      </c>
      <c r="D8" s="14">
        <v>3.2431766880546178</v>
      </c>
      <c r="E8" s="14">
        <v>3.1965633713033772</v>
      </c>
      <c r="F8" s="14">
        <v>3.7281246871834099</v>
      </c>
      <c r="G8" s="14">
        <v>4.3238583780358226</v>
      </c>
      <c r="H8" s="14">
        <v>4.2988311613839469</v>
      </c>
      <c r="I8" s="14">
        <v>4.2749502079373416</v>
      </c>
      <c r="J8" s="14">
        <v>4.2521872311366185</v>
      </c>
      <c r="K8" s="14">
        <v>4.2305147763849202</v>
      </c>
      <c r="L8" s="14">
        <v>4.158364882293748</v>
      </c>
      <c r="M8" s="14">
        <v>4.0877101782893783</v>
      </c>
      <c r="N8" s="14">
        <v>4.01849356659151</v>
      </c>
      <c r="O8" s="14">
        <v>3.9506598149012082</v>
      </c>
      <c r="P8" s="14">
        <v>3.8841554965062923</v>
      </c>
      <c r="Q8" s="14">
        <v>3.8189289322864752</v>
      </c>
      <c r="R8" s="14">
        <v>3.7549301345587183</v>
      </c>
      <c r="S8" s="14">
        <v>3.6921107527050951</v>
      </c>
      <c r="T8" s="14">
        <v>3.630424020527244</v>
      </c>
      <c r="U8" s="14">
        <v>3.5698247052731897</v>
      </c>
      <c r="V8" s="14">
        <v>3.5102690582840195</v>
      </c>
      <c r="W8" s="14">
        <v>3.4517147672094795</v>
      </c>
      <c r="X8" s="14">
        <v>3.3941209097431524</v>
      </c>
      <c r="Y8" s="14">
        <v>3.3374479088293829</v>
      </c>
      <c r="Z8" s="14">
        <v>3.281657489295593</v>
      </c>
      <c r="AA8" s="14">
        <v>3.2267126358650593</v>
      </c>
      <c r="AB8" s="14">
        <v>3.1725775525066147</v>
      </c>
      <c r="AC8" s="14">
        <v>3.1192176230790376</v>
      </c>
      <c r="AD8" s="14">
        <v>3.0665993732292676</v>
      </c>
      <c r="AE8" s="14">
        <v>3.01469043350476</v>
      </c>
      <c r="AF8" s="14">
        <v>2.9634595036415639</v>
      </c>
      <c r="AG8" s="14">
        <v>2.9128763179908908</v>
      </c>
      <c r="AH8" s="14">
        <v>2.8629116120480345</v>
      </c>
      <c r="AI8" s="14">
        <v>2.8135370900487029</v>
      </c>
      <c r="AJ8" s="14">
        <v>2.7647253935987868</v>
      </c>
      <c r="AK8" s="14">
        <v>2.7164500713047408</v>
      </c>
      <c r="AL8" s="14">
        <v>2.6686855493726727</v>
      </c>
    </row>
    <row r="9" spans="1:38" s="13" customFormat="1" x14ac:dyDescent="0.25">
      <c r="A9" s="13" t="s">
        <v>26</v>
      </c>
      <c r="B9" s="14">
        <v>6.9911939948830337</v>
      </c>
      <c r="C9" s="14">
        <v>7.0005310072116673</v>
      </c>
      <c r="D9" s="14">
        <v>7.0075784116984314</v>
      </c>
      <c r="E9" s="14">
        <v>5.3435731112871814</v>
      </c>
      <c r="F9" s="14">
        <v>7.0061275936118133</v>
      </c>
      <c r="G9" s="14">
        <v>6.9948882941768966</v>
      </c>
      <c r="H9" s="14">
        <v>6.9761586703985028</v>
      </c>
      <c r="I9" s="14">
        <v>6.9497640934034273</v>
      </c>
      <c r="J9" s="14">
        <v>6.9157567598501624</v>
      </c>
      <c r="K9" s="14">
        <v>6.8738241903050321</v>
      </c>
      <c r="L9" s="14">
        <v>6.8303410395476334</v>
      </c>
      <c r="M9" s="14">
        <v>6.7712739070882693</v>
      </c>
      <c r="N9" s="14">
        <v>6.6962336410765237</v>
      </c>
      <c r="O9" s="14">
        <v>6.6060727285426788</v>
      </c>
      <c r="P9" s="14">
        <v>6.5020951160211444</v>
      </c>
      <c r="Q9" s="14">
        <v>6.3857801542529877</v>
      </c>
      <c r="R9" s="14">
        <v>6.2580168034452992</v>
      </c>
      <c r="S9" s="14">
        <v>6.1274839911658399</v>
      </c>
      <c r="T9" s="14">
        <v>5.995518257878004</v>
      </c>
      <c r="U9" s="14">
        <v>5.8626907127478782</v>
      </c>
      <c r="V9" s="14">
        <v>5.7290823140428779</v>
      </c>
      <c r="W9" s="14">
        <v>5.5936726404590642</v>
      </c>
      <c r="X9" s="14">
        <v>5.4576939017783328</v>
      </c>
      <c r="Y9" s="14">
        <v>5.3216394565764125</v>
      </c>
      <c r="Z9" s="14">
        <v>5.186143813199223</v>
      </c>
      <c r="AA9" s="14">
        <v>5.0518771355008401</v>
      </c>
      <c r="AB9" s="14">
        <v>4.918871115843876</v>
      </c>
      <c r="AC9" s="14">
        <v>4.7873318492554215</v>
      </c>
      <c r="AD9" s="14">
        <v>4.6564964763335039</v>
      </c>
      <c r="AE9" s="14">
        <v>4.5259614001107034</v>
      </c>
      <c r="AF9" s="14">
        <v>4.3963337956964184</v>
      </c>
      <c r="AG9" s="14">
        <v>4.2688537816423233</v>
      </c>
      <c r="AH9" s="14">
        <v>4.1443700204708174</v>
      </c>
      <c r="AI9" s="14">
        <v>4.0234520723125708</v>
      </c>
      <c r="AJ9" s="14">
        <v>3.9065914547526961</v>
      </c>
      <c r="AK9" s="14">
        <v>3.7943643814237782</v>
      </c>
      <c r="AL9" s="14">
        <v>3.6875259866534256</v>
      </c>
    </row>
    <row r="10" spans="1:38" s="13" customFormat="1" x14ac:dyDescent="0.25">
      <c r="A10" s="13" t="s">
        <v>27</v>
      </c>
      <c r="B10" s="14">
        <v>34.214979497166006</v>
      </c>
      <c r="C10" s="14">
        <v>33.503595124955972</v>
      </c>
      <c r="D10" s="14">
        <v>32.663170793677416</v>
      </c>
      <c r="E10" s="14">
        <v>31.81865599772706</v>
      </c>
      <c r="F10" s="14">
        <v>31.598342076664981</v>
      </c>
      <c r="G10" s="14">
        <v>31.282766022571753</v>
      </c>
      <c r="H10" s="14">
        <v>30.762940928088835</v>
      </c>
      <c r="I10" s="14">
        <v>30.178971643786969</v>
      </c>
      <c r="J10" s="14">
        <v>29.554641194007267</v>
      </c>
      <c r="K10" s="14">
        <v>28.902688995863709</v>
      </c>
      <c r="L10" s="14">
        <v>28.237234251895472</v>
      </c>
      <c r="M10" s="14">
        <v>27.478338506022638</v>
      </c>
      <c r="N10" s="14">
        <v>26.707562422430453</v>
      </c>
      <c r="O10" s="14">
        <v>25.931578647459379</v>
      </c>
      <c r="P10" s="14">
        <v>25.143343350153252</v>
      </c>
      <c r="Q10" s="14">
        <v>24.366960780647599</v>
      </c>
      <c r="R10" s="14">
        <v>23.600283972611507</v>
      </c>
      <c r="S10" s="14">
        <v>23.070576726008163</v>
      </c>
      <c r="T10" s="14">
        <v>22.472339317187085</v>
      </c>
      <c r="U10" s="14">
        <v>21.799734705363552</v>
      </c>
      <c r="V10" s="14">
        <v>21.054836761753851</v>
      </c>
      <c r="W10" s="14">
        <v>20.251973461880059</v>
      </c>
      <c r="X10" s="14">
        <v>19.438000323859359</v>
      </c>
      <c r="Y10" s="14">
        <v>18.606164420252554</v>
      </c>
      <c r="Z10" s="14">
        <v>17.765177820822164</v>
      </c>
      <c r="AA10" s="14">
        <v>16.92316010537083</v>
      </c>
      <c r="AB10" s="14">
        <v>16.089442088819034</v>
      </c>
      <c r="AC10" s="14">
        <v>15.274514450410047</v>
      </c>
      <c r="AD10" s="14">
        <v>14.483832612660651</v>
      </c>
      <c r="AE10" s="14">
        <v>13.725417485199213</v>
      </c>
      <c r="AF10" s="14">
        <v>13.005175484711687</v>
      </c>
      <c r="AG10" s="14">
        <v>12.326107528068416</v>
      </c>
      <c r="AH10" s="14">
        <v>11.688344556247225</v>
      </c>
      <c r="AI10" s="14">
        <v>11.089841759717508</v>
      </c>
      <c r="AJ10" s="14">
        <v>10.527215829279477</v>
      </c>
      <c r="AK10" s="14">
        <v>9.9962475484432929</v>
      </c>
      <c r="AL10" s="14">
        <v>9.491812405968032</v>
      </c>
    </row>
    <row r="11" spans="1:38" s="17" customFormat="1" x14ac:dyDescent="0.25">
      <c r="A11" s="17" t="s">
        <v>31</v>
      </c>
      <c r="B11" s="18">
        <f>SUM(B6:B10)</f>
        <v>93.7447764693691</v>
      </c>
      <c r="C11" s="18">
        <f t="shared" ref="C11:AL11" si="0">SUM(C6:C10)</f>
        <v>82.808053966494739</v>
      </c>
      <c r="D11" s="18">
        <f t="shared" si="0"/>
        <v>76.52022289833964</v>
      </c>
      <c r="E11" s="18">
        <f t="shared" si="0"/>
        <v>69.329438726887474</v>
      </c>
      <c r="F11" s="18">
        <f t="shared" si="0"/>
        <v>72.910134040088678</v>
      </c>
      <c r="G11" s="18">
        <f t="shared" si="0"/>
        <v>69.732221258976978</v>
      </c>
      <c r="H11" s="18">
        <f t="shared" si="0"/>
        <v>67.483642984404071</v>
      </c>
      <c r="I11" s="18">
        <f t="shared" si="0"/>
        <v>65.024871494582683</v>
      </c>
      <c r="J11" s="18">
        <f t="shared" si="0"/>
        <v>63.265894075204677</v>
      </c>
      <c r="K11" s="18">
        <f t="shared" si="0"/>
        <v>61.377590605288134</v>
      </c>
      <c r="L11" s="18">
        <f t="shared" si="0"/>
        <v>59.998135329072653</v>
      </c>
      <c r="M11" s="18">
        <f t="shared" si="0"/>
        <v>58.555582011140558</v>
      </c>
      <c r="N11" s="18">
        <f t="shared" si="0"/>
        <v>56.403088391469197</v>
      </c>
      <c r="O11" s="18">
        <f t="shared" si="0"/>
        <v>54.895299890361187</v>
      </c>
      <c r="P11" s="18">
        <f t="shared" si="0"/>
        <v>52.830584958401516</v>
      </c>
      <c r="Q11" s="18">
        <f t="shared" si="0"/>
        <v>51.585697384911128</v>
      </c>
      <c r="R11" s="18">
        <f t="shared" si="0"/>
        <v>48.159234264565477</v>
      </c>
      <c r="S11" s="18">
        <f t="shared" si="0"/>
        <v>46.611165451881455</v>
      </c>
      <c r="T11" s="18">
        <f t="shared" si="0"/>
        <v>45.123141476768637</v>
      </c>
      <c r="U11" s="18">
        <f t="shared" si="0"/>
        <v>43.627461055462867</v>
      </c>
      <c r="V11" s="18">
        <f t="shared" si="0"/>
        <v>42.173893744897214</v>
      </c>
      <c r="W11" s="18">
        <f t="shared" si="0"/>
        <v>40.702073258237768</v>
      </c>
      <c r="X11" s="18">
        <f t="shared" si="0"/>
        <v>39.196044172980343</v>
      </c>
      <c r="Y11" s="18">
        <f t="shared" si="0"/>
        <v>37.670008121301365</v>
      </c>
      <c r="Z11" s="18">
        <f t="shared" si="0"/>
        <v>36.027885043320353</v>
      </c>
      <c r="AA11" s="18">
        <f t="shared" si="0"/>
        <v>34.147581097008519</v>
      </c>
      <c r="AB11" s="18">
        <f t="shared" si="0"/>
        <v>31.945624413012354</v>
      </c>
      <c r="AC11" s="18">
        <f t="shared" si="0"/>
        <v>30.862531917793234</v>
      </c>
      <c r="AD11" s="18">
        <f t="shared" si="0"/>
        <v>29.805842664506152</v>
      </c>
      <c r="AE11" s="18">
        <f t="shared" si="0"/>
        <v>28.783841009440021</v>
      </c>
      <c r="AF11" s="18">
        <f t="shared" si="0"/>
        <v>27.803381406959844</v>
      </c>
      <c r="AG11" s="18">
        <f t="shared" si="0"/>
        <v>26.869389421455523</v>
      </c>
      <c r="AH11" s="18">
        <f t="shared" si="0"/>
        <v>25.98375388928811</v>
      </c>
      <c r="AI11" s="18">
        <f t="shared" si="0"/>
        <v>25.145113288305275</v>
      </c>
      <c r="AJ11" s="18">
        <f t="shared" si="0"/>
        <v>24.351595284439913</v>
      </c>
      <c r="AK11" s="18">
        <f t="shared" si="0"/>
        <v>23.600751026287099</v>
      </c>
      <c r="AL11" s="18">
        <f t="shared" si="0"/>
        <v>22.889199181242155</v>
      </c>
    </row>
    <row r="12" spans="1:38" s="13" customFormat="1" x14ac:dyDescent="0.25">
      <c r="A12" s="1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13" customFormat="1" x14ac:dyDescent="0.25">
      <c r="A13" s="13" t="s">
        <v>28</v>
      </c>
      <c r="B13" s="14">
        <v>3.383</v>
      </c>
      <c r="C13" s="14">
        <v>3.0883333333333334</v>
      </c>
      <c r="D13" s="14">
        <v>2.7936666666666663</v>
      </c>
      <c r="E13" s="14">
        <v>2.4990000000000001</v>
      </c>
      <c r="F13" s="14">
        <v>2.4990000000000001</v>
      </c>
      <c r="G13" s="14">
        <v>2.4990000000000001</v>
      </c>
      <c r="H13" s="14">
        <v>2.4990000000000001</v>
      </c>
      <c r="I13" s="14">
        <v>2.4990000000000001</v>
      </c>
      <c r="J13" s="14">
        <v>2.4990000000000001</v>
      </c>
      <c r="K13" s="14">
        <v>2.4990000000000001</v>
      </c>
      <c r="L13" s="14">
        <v>2.4990000000000001</v>
      </c>
      <c r="M13" s="14">
        <v>2.4990000000000001</v>
      </c>
      <c r="N13" s="14">
        <v>2.4990000000000001</v>
      </c>
      <c r="O13" s="14">
        <v>2.4990000000000001</v>
      </c>
      <c r="P13" s="14">
        <v>2.4990000000000001</v>
      </c>
      <c r="Q13" s="14">
        <v>2.4990000000000001</v>
      </c>
      <c r="R13" s="14">
        <v>2.4990000000000001</v>
      </c>
      <c r="S13" s="14">
        <v>2.4990000000000001</v>
      </c>
      <c r="T13" s="14">
        <v>2.4990000000000001</v>
      </c>
      <c r="U13" s="14">
        <v>2.4990000000000001</v>
      </c>
      <c r="V13" s="14">
        <v>2.4990000000000001</v>
      </c>
      <c r="W13" s="14">
        <v>2.4990000000000001</v>
      </c>
      <c r="X13" s="14">
        <v>2.4990000000000001</v>
      </c>
      <c r="Y13" s="14">
        <v>2.4990000000000001</v>
      </c>
      <c r="Z13" s="14">
        <v>2.4990000000000001</v>
      </c>
      <c r="AA13" s="14">
        <v>2.4990000000000001</v>
      </c>
      <c r="AB13" s="14">
        <v>2.4990000000000001</v>
      </c>
      <c r="AC13" s="14">
        <v>2.4990000000000001</v>
      </c>
      <c r="AD13" s="14">
        <v>2.4990000000000001</v>
      </c>
      <c r="AE13" s="14">
        <v>2.4990000000000001</v>
      </c>
      <c r="AF13" s="14">
        <v>2.4990000000000001</v>
      </c>
      <c r="AG13" s="14">
        <v>2.4990000000000001</v>
      </c>
      <c r="AH13" s="14">
        <v>2.4990000000000001</v>
      </c>
      <c r="AI13" s="14">
        <v>2.4990000000000001</v>
      </c>
      <c r="AJ13" s="14">
        <v>2.4990000000000001</v>
      </c>
      <c r="AK13" s="14">
        <v>2.4990000000000001</v>
      </c>
      <c r="AL13" s="14">
        <v>2.4990000000000001</v>
      </c>
    </row>
    <row r="14" spans="1:38" s="13" customFormat="1" x14ac:dyDescent="0.25">
      <c r="A14" s="13" t="s">
        <v>19</v>
      </c>
      <c r="B14" s="14">
        <v>1.8919999999999999</v>
      </c>
      <c r="C14" s="14">
        <v>1.782</v>
      </c>
      <c r="D14" s="14">
        <v>1.6719999999999999</v>
      </c>
      <c r="E14" s="14">
        <v>1.5620000000000001</v>
      </c>
      <c r="F14" s="14">
        <v>1.5405992307692309</v>
      </c>
      <c r="G14" s="14">
        <v>1.5191984615384617</v>
      </c>
      <c r="H14" s="14">
        <v>1.4977976923076923</v>
      </c>
      <c r="I14" s="14">
        <v>1.4763969230769232</v>
      </c>
      <c r="J14" s="14">
        <v>1.454996153846154</v>
      </c>
      <c r="K14" s="14">
        <v>1.4335953846153846</v>
      </c>
      <c r="L14" s="14">
        <v>1.4121946153846154</v>
      </c>
      <c r="M14" s="14">
        <v>1.3907938461538463</v>
      </c>
      <c r="N14" s="14">
        <v>1.3693930769230773</v>
      </c>
      <c r="O14" s="14">
        <v>1.3479923076923077</v>
      </c>
      <c r="P14" s="14">
        <v>1.3265915384615385</v>
      </c>
      <c r="Q14" s="14">
        <v>1.3051907692307692</v>
      </c>
      <c r="R14" s="14">
        <v>1.28379</v>
      </c>
      <c r="S14" s="14">
        <v>1.28379</v>
      </c>
      <c r="T14" s="14">
        <v>1.28379</v>
      </c>
      <c r="U14" s="14">
        <v>1.28379</v>
      </c>
      <c r="V14" s="14">
        <v>1.28379</v>
      </c>
      <c r="W14" s="14">
        <v>1.28379</v>
      </c>
      <c r="X14" s="14">
        <v>1.28379</v>
      </c>
      <c r="Y14" s="14">
        <v>1.28379</v>
      </c>
      <c r="Z14" s="14">
        <v>1.28379</v>
      </c>
      <c r="AA14" s="14">
        <v>1.28379</v>
      </c>
      <c r="AB14" s="14">
        <v>1.28379</v>
      </c>
      <c r="AC14" s="14">
        <v>1.28379</v>
      </c>
      <c r="AD14" s="14">
        <v>1.28379</v>
      </c>
      <c r="AE14" s="14">
        <v>1.28379</v>
      </c>
      <c r="AF14" s="14">
        <v>1.28379</v>
      </c>
      <c r="AG14" s="14">
        <v>1.28379</v>
      </c>
      <c r="AH14" s="14">
        <v>1.28379</v>
      </c>
      <c r="AI14" s="14">
        <v>1.28379</v>
      </c>
      <c r="AJ14" s="14">
        <v>1.28379</v>
      </c>
      <c r="AK14" s="14">
        <v>1.28379</v>
      </c>
      <c r="AL14" s="14">
        <v>1.28379</v>
      </c>
    </row>
    <row r="15" spans="1:38" s="13" customFormat="1" x14ac:dyDescent="0.25">
      <c r="A15" s="13" t="s">
        <v>22</v>
      </c>
      <c r="B15" s="14">
        <v>-11.769</v>
      </c>
      <c r="C15" s="14">
        <v>-11.782333333333334</v>
      </c>
      <c r="D15" s="14">
        <v>-11.795666666666666</v>
      </c>
      <c r="E15" s="14">
        <v>-11.808999999999999</v>
      </c>
      <c r="F15" s="14">
        <v>-12.522692307692308</v>
      </c>
      <c r="G15" s="14">
        <v>-12.674076923076925</v>
      </c>
      <c r="H15" s="14">
        <v>-12.823153846153851</v>
      </c>
      <c r="I15" s="14">
        <v>-12.908384615384616</v>
      </c>
      <c r="J15" s="14">
        <v>-12.980538461538462</v>
      </c>
      <c r="K15" s="14">
        <v>-13.059615384615386</v>
      </c>
      <c r="L15" s="14">
        <v>-13.135615384615386</v>
      </c>
      <c r="M15" s="14">
        <v>-13.198538461538462</v>
      </c>
      <c r="N15" s="14">
        <v>-13.271461538461539</v>
      </c>
      <c r="O15" s="14">
        <v>-13.33746153846154</v>
      </c>
      <c r="P15" s="14">
        <v>-13.400384615384619</v>
      </c>
      <c r="Q15" s="14">
        <v>-13.450230769230769</v>
      </c>
      <c r="R15" s="14">
        <v>-13.507000000000001</v>
      </c>
      <c r="S15" s="14">
        <v>-13.507000000000001</v>
      </c>
      <c r="T15" s="14">
        <v>-13.507000000000001</v>
      </c>
      <c r="U15" s="14">
        <v>-13.507000000000001</v>
      </c>
      <c r="V15" s="14">
        <v>-13.507000000000001</v>
      </c>
      <c r="W15" s="14">
        <v>-13.507000000000001</v>
      </c>
      <c r="X15" s="14">
        <v>-13.507000000000001</v>
      </c>
      <c r="Y15" s="14">
        <v>-13.507000000000001</v>
      </c>
      <c r="Z15" s="14">
        <v>-13.507000000000001</v>
      </c>
      <c r="AA15" s="14">
        <v>-13.507000000000001</v>
      </c>
      <c r="AB15" s="14">
        <v>-13.507000000000001</v>
      </c>
      <c r="AC15" s="14">
        <v>-13.507000000000001</v>
      </c>
      <c r="AD15" s="14">
        <v>-13.507000000000001</v>
      </c>
      <c r="AE15" s="14">
        <v>-13.507000000000001</v>
      </c>
      <c r="AF15" s="14">
        <v>-13.507000000000001</v>
      </c>
      <c r="AG15" s="14">
        <v>-13.507000000000001</v>
      </c>
      <c r="AH15" s="14">
        <v>-13.507000000000001</v>
      </c>
      <c r="AI15" s="14">
        <v>-13.507000000000001</v>
      </c>
      <c r="AJ15" s="14">
        <v>-13.507000000000001</v>
      </c>
      <c r="AK15" s="14">
        <v>-13.507000000000001</v>
      </c>
      <c r="AL15" s="14">
        <v>-13.507000000000001</v>
      </c>
    </row>
    <row r="16" spans="1:38" s="13" customFormat="1" x14ac:dyDescent="0.25">
      <c r="A16" s="13" t="s">
        <v>23</v>
      </c>
      <c r="B16" s="14">
        <v>0.9595999999999999</v>
      </c>
      <c r="C16" s="14">
        <v>0.93993333333333329</v>
      </c>
      <c r="D16" s="14">
        <v>0.92026666666666657</v>
      </c>
      <c r="E16" s="14">
        <v>0.90059999999999985</v>
      </c>
      <c r="F16" s="14">
        <v>0.90059999999999985</v>
      </c>
      <c r="G16" s="14">
        <v>0.90059999999999985</v>
      </c>
      <c r="H16" s="14">
        <v>0.90059999999999985</v>
      </c>
      <c r="I16" s="14">
        <v>0.90059999999999985</v>
      </c>
      <c r="J16" s="14">
        <v>0.90059999999999985</v>
      </c>
      <c r="K16" s="14">
        <v>0.90059999999999985</v>
      </c>
      <c r="L16" s="14">
        <v>0.90059999999999985</v>
      </c>
      <c r="M16" s="14">
        <v>0.90059999999999985</v>
      </c>
      <c r="N16" s="14">
        <v>0.90059999999999985</v>
      </c>
      <c r="O16" s="14">
        <v>0.90059999999999985</v>
      </c>
      <c r="P16" s="14">
        <v>0.90059999999999985</v>
      </c>
      <c r="Q16" s="14">
        <v>0.90059999999999985</v>
      </c>
      <c r="R16" s="14">
        <v>0.90059999999999985</v>
      </c>
      <c r="S16" s="14">
        <v>0.90059999999999985</v>
      </c>
      <c r="T16" s="14">
        <v>0.90059999999999985</v>
      </c>
      <c r="U16" s="14">
        <v>0.90059999999999985</v>
      </c>
      <c r="V16" s="14">
        <v>0.90059999999999985</v>
      </c>
      <c r="W16" s="14">
        <v>0.90059999999999985</v>
      </c>
      <c r="X16" s="14">
        <v>0.90059999999999985</v>
      </c>
      <c r="Y16" s="14">
        <v>0.90059999999999985</v>
      </c>
      <c r="Z16" s="14">
        <v>0.90059999999999985</v>
      </c>
      <c r="AA16" s="14">
        <v>0.90059999999999985</v>
      </c>
      <c r="AB16" s="14">
        <v>0.90059999999999985</v>
      </c>
      <c r="AC16" s="14">
        <v>0.90059999999999985</v>
      </c>
      <c r="AD16" s="14">
        <v>0.90059999999999985</v>
      </c>
      <c r="AE16" s="14">
        <v>0.90059999999999985</v>
      </c>
      <c r="AF16" s="14">
        <v>0.90059999999999985</v>
      </c>
      <c r="AG16" s="14">
        <v>0.90059999999999985</v>
      </c>
      <c r="AH16" s="14">
        <v>0.90059999999999985</v>
      </c>
      <c r="AI16" s="14">
        <v>0.90059999999999985</v>
      </c>
      <c r="AJ16" s="14">
        <v>0.90059999999999985</v>
      </c>
      <c r="AK16" s="14">
        <v>0.90059999999999985</v>
      </c>
      <c r="AL16" s="14">
        <v>0.90059999999999985</v>
      </c>
    </row>
    <row r="17" spans="1:38" s="13" customFormat="1" x14ac:dyDescent="0.25">
      <c r="A17" s="13" t="s">
        <v>24</v>
      </c>
      <c r="B17" s="14">
        <v>5.4</v>
      </c>
      <c r="C17" s="14">
        <v>5.3756666666666657</v>
      </c>
      <c r="D17" s="14">
        <v>5.3513333333333337</v>
      </c>
      <c r="E17" s="14">
        <v>5.327</v>
      </c>
      <c r="F17" s="14">
        <v>5.2635376923076942</v>
      </c>
      <c r="G17" s="14">
        <v>5.2000753846153849</v>
      </c>
      <c r="H17" s="14">
        <v>5.1366130769230773</v>
      </c>
      <c r="I17" s="14">
        <v>5.0731507692307689</v>
      </c>
      <c r="J17" s="14">
        <v>5.0096884615384623</v>
      </c>
      <c r="K17" s="14">
        <v>4.9462261538461529</v>
      </c>
      <c r="L17" s="14">
        <v>4.8827638461538472</v>
      </c>
      <c r="M17" s="14">
        <v>4.8193015384615379</v>
      </c>
      <c r="N17" s="14">
        <v>4.7558392307692312</v>
      </c>
      <c r="O17" s="14">
        <v>4.6923769230769228</v>
      </c>
      <c r="P17" s="14">
        <v>4.6289146153846152</v>
      </c>
      <c r="Q17" s="14">
        <v>4.5654523076923086</v>
      </c>
      <c r="R17" s="14">
        <v>4.5019900000000002</v>
      </c>
      <c r="S17" s="14">
        <v>4.5019900000000002</v>
      </c>
      <c r="T17" s="14">
        <v>4.5019900000000002</v>
      </c>
      <c r="U17" s="14">
        <v>4.5019900000000002</v>
      </c>
      <c r="V17" s="14">
        <v>4.5019900000000002</v>
      </c>
      <c r="W17" s="14">
        <v>4.5019900000000002</v>
      </c>
      <c r="X17" s="14">
        <v>4.5019900000000002</v>
      </c>
      <c r="Y17" s="14">
        <v>4.5019900000000002</v>
      </c>
      <c r="Z17" s="14">
        <v>4.5019900000000002</v>
      </c>
      <c r="AA17" s="14">
        <v>4.5019900000000002</v>
      </c>
      <c r="AB17" s="14">
        <v>4.5019900000000002</v>
      </c>
      <c r="AC17" s="14">
        <v>4.5019900000000002</v>
      </c>
      <c r="AD17" s="14">
        <v>4.5019900000000002</v>
      </c>
      <c r="AE17" s="14">
        <v>4.5019900000000002</v>
      </c>
      <c r="AF17" s="14">
        <v>4.5019900000000002</v>
      </c>
      <c r="AG17" s="14">
        <v>4.5019900000000002</v>
      </c>
      <c r="AH17" s="14">
        <v>4.5019900000000002</v>
      </c>
      <c r="AI17" s="14">
        <v>4.5019900000000002</v>
      </c>
      <c r="AJ17" s="14">
        <v>4.5019900000000002</v>
      </c>
      <c r="AK17" s="14">
        <v>4.5019900000000002</v>
      </c>
      <c r="AL17" s="14">
        <v>4.5019900000000002</v>
      </c>
    </row>
    <row r="18" spans="1:38" s="17" customFormat="1" x14ac:dyDescent="0.25">
      <c r="A18" s="17" t="s">
        <v>32</v>
      </c>
      <c r="B18" s="18">
        <f>SUM(B13:B17)</f>
        <v>-0.13439999999999941</v>
      </c>
      <c r="C18" s="18">
        <f t="shared" ref="C18:AL18" si="1">SUM(C13:C17)</f>
        <v>-0.59640000000000182</v>
      </c>
      <c r="D18" s="18">
        <f t="shared" si="1"/>
        <v>-1.0583999999999989</v>
      </c>
      <c r="E18" s="18">
        <f t="shared" si="1"/>
        <v>-1.5203999999999995</v>
      </c>
      <c r="F18" s="18">
        <f t="shared" si="1"/>
        <v>-2.3189553846153821</v>
      </c>
      <c r="G18" s="18">
        <f t="shared" si="1"/>
        <v>-2.5552030769230791</v>
      </c>
      <c r="H18" s="18">
        <f t="shared" si="1"/>
        <v>-2.7891430769230805</v>
      </c>
      <c r="I18" s="18">
        <f t="shared" si="1"/>
        <v>-2.9592369230769249</v>
      </c>
      <c r="J18" s="18">
        <f t="shared" si="1"/>
        <v>-3.1162538461538469</v>
      </c>
      <c r="K18" s="18">
        <f t="shared" si="1"/>
        <v>-3.280193846153848</v>
      </c>
      <c r="L18" s="18">
        <f t="shared" si="1"/>
        <v>-3.4410569230769239</v>
      </c>
      <c r="M18" s="18">
        <f t="shared" si="1"/>
        <v>-3.5888430769230766</v>
      </c>
      <c r="N18" s="18">
        <f t="shared" si="1"/>
        <v>-3.7466292307692317</v>
      </c>
      <c r="O18" s="18">
        <f t="shared" si="1"/>
        <v>-3.8974923076923087</v>
      </c>
      <c r="P18" s="18">
        <f t="shared" si="1"/>
        <v>-4.0452784615384632</v>
      </c>
      <c r="Q18" s="18">
        <f t="shared" si="1"/>
        <v>-4.17998769230769</v>
      </c>
      <c r="R18" s="18">
        <f t="shared" si="1"/>
        <v>-4.321620000000002</v>
      </c>
      <c r="S18" s="18">
        <f t="shared" si="1"/>
        <v>-4.321620000000002</v>
      </c>
      <c r="T18" s="18">
        <f t="shared" si="1"/>
        <v>-4.321620000000002</v>
      </c>
      <c r="U18" s="18">
        <f t="shared" si="1"/>
        <v>-4.321620000000002</v>
      </c>
      <c r="V18" s="18">
        <f t="shared" si="1"/>
        <v>-4.321620000000002</v>
      </c>
      <c r="W18" s="18">
        <f t="shared" si="1"/>
        <v>-4.321620000000002</v>
      </c>
      <c r="X18" s="18">
        <f t="shared" si="1"/>
        <v>-4.321620000000002</v>
      </c>
      <c r="Y18" s="18">
        <f t="shared" si="1"/>
        <v>-4.321620000000002</v>
      </c>
      <c r="Z18" s="18">
        <f t="shared" si="1"/>
        <v>-4.321620000000002</v>
      </c>
      <c r="AA18" s="18">
        <f t="shared" si="1"/>
        <v>-4.321620000000002</v>
      </c>
      <c r="AB18" s="18">
        <f t="shared" si="1"/>
        <v>-4.321620000000002</v>
      </c>
      <c r="AC18" s="18">
        <f t="shared" si="1"/>
        <v>-4.321620000000002</v>
      </c>
      <c r="AD18" s="18">
        <f t="shared" si="1"/>
        <v>-4.321620000000002</v>
      </c>
      <c r="AE18" s="18">
        <f t="shared" si="1"/>
        <v>-4.321620000000002</v>
      </c>
      <c r="AF18" s="18">
        <f t="shared" si="1"/>
        <v>-4.321620000000002</v>
      </c>
      <c r="AG18" s="18">
        <f t="shared" si="1"/>
        <v>-4.321620000000002</v>
      </c>
      <c r="AH18" s="18">
        <f t="shared" si="1"/>
        <v>-4.321620000000002</v>
      </c>
      <c r="AI18" s="18">
        <f t="shared" si="1"/>
        <v>-4.321620000000002</v>
      </c>
      <c r="AJ18" s="18">
        <f t="shared" si="1"/>
        <v>-4.321620000000002</v>
      </c>
      <c r="AK18" s="18">
        <f t="shared" si="1"/>
        <v>-4.321620000000002</v>
      </c>
      <c r="AL18" s="18">
        <f t="shared" si="1"/>
        <v>-4.321620000000002</v>
      </c>
    </row>
    <row r="19" spans="1:38" s="13" customFormat="1" x14ac:dyDescent="0.25">
      <c r="A19" s="1" t="s">
        <v>33</v>
      </c>
      <c r="B19" s="15">
        <f>B18+B11</f>
        <v>93.610376469369101</v>
      </c>
      <c r="C19" s="15">
        <f t="shared" ref="C19:AL19" si="2">C18+C11</f>
        <v>82.211653966494737</v>
      </c>
      <c r="D19" s="15">
        <f t="shared" si="2"/>
        <v>75.461822898339648</v>
      </c>
      <c r="E19" s="15">
        <f t="shared" si="2"/>
        <v>67.809038726887479</v>
      </c>
      <c r="F19" s="15">
        <f t="shared" si="2"/>
        <v>70.5911786554733</v>
      </c>
      <c r="G19" s="15">
        <f t="shared" si="2"/>
        <v>67.177018182053899</v>
      </c>
      <c r="H19" s="15">
        <f t="shared" si="2"/>
        <v>64.694499907480989</v>
      </c>
      <c r="I19" s="15">
        <f t="shared" si="2"/>
        <v>62.065634571505761</v>
      </c>
      <c r="J19" s="15">
        <f t="shared" si="2"/>
        <v>60.149640229050831</v>
      </c>
      <c r="K19" s="15">
        <f t="shared" si="2"/>
        <v>58.097396759134284</v>
      </c>
      <c r="L19" s="15">
        <f t="shared" si="2"/>
        <v>56.557078405995732</v>
      </c>
      <c r="M19" s="15">
        <f t="shared" si="2"/>
        <v>54.966738934217481</v>
      </c>
      <c r="N19" s="15">
        <f t="shared" si="2"/>
        <v>52.656459160699967</v>
      </c>
      <c r="O19" s="15">
        <f t="shared" si="2"/>
        <v>50.997807582668877</v>
      </c>
      <c r="P19" s="15">
        <f t="shared" si="2"/>
        <v>48.785306496863051</v>
      </c>
      <c r="Q19" s="15">
        <f t="shared" si="2"/>
        <v>47.405709692603438</v>
      </c>
      <c r="R19" s="15">
        <f t="shared" si="2"/>
        <v>43.837614264565474</v>
      </c>
      <c r="S19" s="15">
        <f t="shared" si="2"/>
        <v>42.289545451881452</v>
      </c>
      <c r="T19" s="15">
        <f t="shared" si="2"/>
        <v>40.801521476768634</v>
      </c>
      <c r="U19" s="15">
        <f t="shared" si="2"/>
        <v>39.305841055462864</v>
      </c>
      <c r="V19" s="15">
        <f t="shared" si="2"/>
        <v>37.852273744897211</v>
      </c>
      <c r="W19" s="15">
        <f t="shared" si="2"/>
        <v>36.380453258237765</v>
      </c>
      <c r="X19" s="15">
        <f t="shared" si="2"/>
        <v>34.874424172980341</v>
      </c>
      <c r="Y19" s="15">
        <f t="shared" si="2"/>
        <v>33.348388121301362</v>
      </c>
      <c r="Z19" s="15">
        <f t="shared" si="2"/>
        <v>31.70626504332035</v>
      </c>
      <c r="AA19" s="15">
        <f t="shared" si="2"/>
        <v>29.825961097008516</v>
      </c>
      <c r="AB19" s="15">
        <f t="shared" si="2"/>
        <v>27.624004413012351</v>
      </c>
      <c r="AC19" s="15">
        <f t="shared" si="2"/>
        <v>26.540911917793231</v>
      </c>
      <c r="AD19" s="15">
        <f t="shared" si="2"/>
        <v>25.484222664506149</v>
      </c>
      <c r="AE19" s="15">
        <f t="shared" si="2"/>
        <v>24.462221009440018</v>
      </c>
      <c r="AF19" s="15">
        <f t="shared" si="2"/>
        <v>23.481761406959841</v>
      </c>
      <c r="AG19" s="15">
        <f t="shared" si="2"/>
        <v>22.54776942145552</v>
      </c>
      <c r="AH19" s="15">
        <f t="shared" si="2"/>
        <v>21.662133889288107</v>
      </c>
      <c r="AI19" s="15">
        <f t="shared" si="2"/>
        <v>20.823493288305272</v>
      </c>
      <c r="AJ19" s="15">
        <f t="shared" si="2"/>
        <v>20.02997528443991</v>
      </c>
      <c r="AK19" s="15">
        <f t="shared" si="2"/>
        <v>19.279131026287097</v>
      </c>
      <c r="AL19" s="15">
        <f t="shared" si="2"/>
        <v>18.567579181242152</v>
      </c>
    </row>
    <row r="20" spans="1:38" x14ac:dyDescent="0.25">
      <c r="B20" s="16">
        <f>SUM(B17,B16,B14,B13)</f>
        <v>11.634599999999999</v>
      </c>
      <c r="C20" s="16">
        <f t="shared" ref="C20:AL20" si="3">SUM(C17,C16,C14,C13)</f>
        <v>11.185933333333333</v>
      </c>
      <c r="D20" s="16">
        <f t="shared" si="3"/>
        <v>10.737266666666667</v>
      </c>
      <c r="E20" s="16">
        <f t="shared" si="3"/>
        <v>10.288600000000001</v>
      </c>
      <c r="F20" s="16">
        <f t="shared" si="3"/>
        <v>10.203736923076924</v>
      </c>
      <c r="G20" s="16">
        <f t="shared" si="3"/>
        <v>10.118873846153846</v>
      </c>
      <c r="H20" s="16">
        <f t="shared" si="3"/>
        <v>10.03401076923077</v>
      </c>
      <c r="I20" s="16">
        <f t="shared" si="3"/>
        <v>9.949147692307692</v>
      </c>
      <c r="J20" s="16">
        <f t="shared" si="3"/>
        <v>9.8642846153846158</v>
      </c>
      <c r="K20" s="16">
        <f t="shared" si="3"/>
        <v>9.7794215384615377</v>
      </c>
      <c r="L20" s="16">
        <f t="shared" si="3"/>
        <v>9.6945584615384632</v>
      </c>
      <c r="M20" s="16">
        <f t="shared" si="3"/>
        <v>9.6096953846153834</v>
      </c>
      <c r="N20" s="16">
        <f t="shared" si="3"/>
        <v>9.5248323076923089</v>
      </c>
      <c r="O20" s="16">
        <f t="shared" si="3"/>
        <v>9.4399692307692309</v>
      </c>
      <c r="P20" s="16">
        <f t="shared" si="3"/>
        <v>9.3551061538461546</v>
      </c>
      <c r="Q20" s="16">
        <f t="shared" si="3"/>
        <v>9.2702430769230784</v>
      </c>
      <c r="R20" s="16">
        <f t="shared" si="3"/>
        <v>9.1853800000000003</v>
      </c>
      <c r="S20" s="16">
        <f t="shared" si="3"/>
        <v>9.1853800000000003</v>
      </c>
      <c r="T20" s="16">
        <f t="shared" si="3"/>
        <v>9.1853800000000003</v>
      </c>
      <c r="U20" s="16">
        <f t="shared" si="3"/>
        <v>9.1853800000000003</v>
      </c>
      <c r="V20" s="16">
        <f t="shared" si="3"/>
        <v>9.1853800000000003</v>
      </c>
      <c r="W20" s="16">
        <f t="shared" si="3"/>
        <v>9.1853800000000003</v>
      </c>
      <c r="X20" s="16">
        <f t="shared" si="3"/>
        <v>9.1853800000000003</v>
      </c>
      <c r="Y20" s="16">
        <f t="shared" si="3"/>
        <v>9.1853800000000003</v>
      </c>
      <c r="Z20" s="16">
        <f t="shared" si="3"/>
        <v>9.1853800000000003</v>
      </c>
      <c r="AA20" s="16">
        <f t="shared" si="3"/>
        <v>9.1853800000000003</v>
      </c>
      <c r="AB20" s="16">
        <f t="shared" si="3"/>
        <v>9.1853800000000003</v>
      </c>
      <c r="AC20" s="16">
        <f t="shared" si="3"/>
        <v>9.1853800000000003</v>
      </c>
      <c r="AD20" s="16">
        <f t="shared" si="3"/>
        <v>9.1853800000000003</v>
      </c>
      <c r="AE20" s="16">
        <f t="shared" si="3"/>
        <v>9.1853800000000003</v>
      </c>
      <c r="AF20" s="16">
        <f t="shared" si="3"/>
        <v>9.1853800000000003</v>
      </c>
      <c r="AG20" s="16">
        <f t="shared" si="3"/>
        <v>9.1853800000000003</v>
      </c>
      <c r="AH20" s="16">
        <f t="shared" si="3"/>
        <v>9.1853800000000003</v>
      </c>
      <c r="AI20" s="16">
        <f t="shared" si="3"/>
        <v>9.1853800000000003</v>
      </c>
      <c r="AJ20" s="16">
        <f t="shared" si="3"/>
        <v>9.1853800000000003</v>
      </c>
      <c r="AK20" s="16">
        <f t="shared" si="3"/>
        <v>9.1853800000000003</v>
      </c>
      <c r="AL20" s="16">
        <f t="shared" si="3"/>
        <v>9.1853800000000003</v>
      </c>
    </row>
    <row r="22" spans="1:38" s="19" customFormat="1" x14ac:dyDescent="0.25">
      <c r="A22" s="20" t="s">
        <v>35</v>
      </c>
    </row>
    <row r="23" spans="1:38" s="19" customFormat="1" x14ac:dyDescent="0.25">
      <c r="A23" s="20" t="s">
        <v>2</v>
      </c>
    </row>
    <row r="24" spans="1:38" s="13" customFormat="1" x14ac:dyDescent="0.25">
      <c r="A24" s="1"/>
      <c r="B24" s="1">
        <v>2014</v>
      </c>
      <c r="C24" s="1">
        <v>2015</v>
      </c>
      <c r="D24" s="1">
        <v>2016</v>
      </c>
      <c r="E24" s="1">
        <v>2017</v>
      </c>
      <c r="F24" s="1">
        <v>2018</v>
      </c>
      <c r="G24" s="1">
        <v>2019</v>
      </c>
      <c r="H24" s="1">
        <v>2020</v>
      </c>
      <c r="I24" s="1">
        <v>2021</v>
      </c>
      <c r="J24" s="1">
        <v>2022</v>
      </c>
      <c r="K24" s="1">
        <v>2023</v>
      </c>
      <c r="L24" s="1">
        <v>2024</v>
      </c>
      <c r="M24" s="1">
        <v>2025</v>
      </c>
      <c r="N24" s="1">
        <v>2026</v>
      </c>
      <c r="O24" s="1">
        <v>2027</v>
      </c>
      <c r="P24" s="1">
        <v>2028</v>
      </c>
      <c r="Q24" s="1">
        <v>2029</v>
      </c>
      <c r="R24" s="1">
        <v>2030</v>
      </c>
      <c r="S24" s="1">
        <v>2031</v>
      </c>
      <c r="T24" s="1">
        <v>2032</v>
      </c>
      <c r="U24" s="1">
        <v>2033</v>
      </c>
      <c r="V24" s="1">
        <v>2034</v>
      </c>
      <c r="W24" s="1">
        <v>2035</v>
      </c>
      <c r="X24" s="1">
        <v>2036</v>
      </c>
      <c r="Y24" s="1">
        <v>2037</v>
      </c>
      <c r="Z24" s="1">
        <v>2038</v>
      </c>
      <c r="AA24" s="1">
        <v>2039</v>
      </c>
      <c r="AB24" s="1">
        <v>2040</v>
      </c>
      <c r="AC24" s="1">
        <v>2041</v>
      </c>
      <c r="AD24" s="1">
        <v>2042</v>
      </c>
      <c r="AE24" s="1">
        <v>2043</v>
      </c>
      <c r="AF24" s="1">
        <v>2044</v>
      </c>
      <c r="AG24" s="1">
        <v>2045</v>
      </c>
      <c r="AH24" s="1">
        <v>2046</v>
      </c>
      <c r="AI24" s="1">
        <v>2047</v>
      </c>
      <c r="AJ24" s="1">
        <v>2048</v>
      </c>
      <c r="AK24" s="1">
        <v>2049</v>
      </c>
      <c r="AL24" s="1">
        <v>2050</v>
      </c>
    </row>
    <row r="25" spans="1:38" s="13" customFormat="1" x14ac:dyDescent="0.25">
      <c r="A25" s="1" t="s">
        <v>30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13" customFormat="1" x14ac:dyDescent="0.25">
      <c r="A26" s="13" t="s">
        <v>20</v>
      </c>
      <c r="B26" s="14">
        <v>5.2363837852019355</v>
      </c>
      <c r="C26" s="14">
        <v>5.2479411886515495</v>
      </c>
      <c r="D26" s="14">
        <v>5.2598409327115565</v>
      </c>
      <c r="E26" s="14">
        <v>5.3225930510186847</v>
      </c>
      <c r="F26" s="14">
        <v>5.2686197151465208</v>
      </c>
      <c r="G26" s="14">
        <v>5.2836225179118115</v>
      </c>
      <c r="H26" s="14">
        <v>5.3003617642616208</v>
      </c>
      <c r="I26" s="14">
        <v>5.3176050617351143</v>
      </c>
      <c r="J26" s="14">
        <v>5.3353074953598929</v>
      </c>
      <c r="K26" s="14">
        <v>5.3534189248403798</v>
      </c>
      <c r="L26" s="14">
        <v>5.3892530060372001</v>
      </c>
      <c r="M26" s="14">
        <v>5.4249286585966292</v>
      </c>
      <c r="N26" s="14">
        <v>5.4593846701497819</v>
      </c>
      <c r="O26" s="14">
        <v>5.4925875612007715</v>
      </c>
      <c r="P26" s="14">
        <v>5.5244802712119734</v>
      </c>
      <c r="Q26" s="14">
        <v>5.5549694743334888</v>
      </c>
      <c r="R26" s="14">
        <v>5.5824336459149944</v>
      </c>
      <c r="S26" s="14">
        <v>5.6101551142145398</v>
      </c>
      <c r="T26" s="14">
        <v>5.6379105514692238</v>
      </c>
      <c r="U26" s="14">
        <v>5.6654614873034106</v>
      </c>
      <c r="V26" s="14">
        <v>5.6925828611713536</v>
      </c>
      <c r="W26" s="14">
        <v>5.718198966829676</v>
      </c>
      <c r="X26" s="14">
        <v>5.7430619037662289</v>
      </c>
      <c r="Y26" s="14">
        <v>5.7671026518508111</v>
      </c>
      <c r="Z26" s="14">
        <v>5.7903055566374242</v>
      </c>
      <c r="AA26" s="14">
        <v>5.8126996568238978</v>
      </c>
      <c r="AB26" s="14">
        <v>5.8343532810494017</v>
      </c>
      <c r="AC26" s="14">
        <v>5.8555754580419181</v>
      </c>
      <c r="AD26" s="14">
        <v>5.8765054025903494</v>
      </c>
      <c r="AE26" s="14">
        <v>5.8973044528026479</v>
      </c>
      <c r="AF26" s="14">
        <v>5.9181344563710407</v>
      </c>
      <c r="AG26" s="14">
        <v>5.9391304937427476</v>
      </c>
      <c r="AH26" s="14">
        <v>5.9603776168908222</v>
      </c>
      <c r="AI26" s="14">
        <v>5.9819010277598146</v>
      </c>
      <c r="AJ26" s="14">
        <v>6.0036731489983666</v>
      </c>
      <c r="AK26" s="14">
        <v>6.025633306244214</v>
      </c>
      <c r="AL26" s="14">
        <v>6.0477111684797578</v>
      </c>
    </row>
    <row r="27" spans="1:38" s="13" customFormat="1" x14ac:dyDescent="0.25">
      <c r="A27" s="13" t="s">
        <v>21</v>
      </c>
      <c r="B27" s="14">
        <v>43.962206908365509</v>
      </c>
      <c r="C27" s="14">
        <v>33.831080381627622</v>
      </c>
      <c r="D27" s="14">
        <v>28.424253719520639</v>
      </c>
      <c r="E27" s="14">
        <v>24.114058706001703</v>
      </c>
      <c r="F27" s="14">
        <v>25.166255940614167</v>
      </c>
      <c r="G27" s="14">
        <v>21.141342636326645</v>
      </c>
      <c r="H27" s="14">
        <v>19.394027834046508</v>
      </c>
      <c r="I27" s="14">
        <v>18.473860321162398</v>
      </c>
      <c r="J27" s="14">
        <v>17.538650955246826</v>
      </c>
      <c r="K27" s="14">
        <v>16.493908238106126</v>
      </c>
      <c r="L27" s="14">
        <v>16.225404928311779</v>
      </c>
      <c r="M27" s="14">
        <v>16.025820888568582</v>
      </c>
      <c r="N27" s="14">
        <v>15.100689619631774</v>
      </c>
      <c r="O27" s="14">
        <v>14.928004661232245</v>
      </c>
      <c r="P27" s="14">
        <v>14.13519999930933</v>
      </c>
      <c r="Q27" s="14">
        <v>14.283787429690792</v>
      </c>
      <c r="R27" s="14">
        <v>13.854106132049376</v>
      </c>
      <c r="S27" s="14">
        <v>14.053789579632474</v>
      </c>
      <c r="T27" s="14">
        <v>14.237015933563436</v>
      </c>
      <c r="U27" s="14">
        <v>14.391894224309354</v>
      </c>
      <c r="V27" s="14">
        <v>14.607887226053149</v>
      </c>
      <c r="W27" s="14">
        <v>14.8059322100624</v>
      </c>
      <c r="X27" s="14">
        <v>14.951000812367033</v>
      </c>
      <c r="Y27" s="14">
        <v>15.160667621051395</v>
      </c>
      <c r="Z27" s="14">
        <v>15.382961106320678</v>
      </c>
      <c r="AA27" s="14">
        <v>15.546700867796867</v>
      </c>
      <c r="AB27" s="14">
        <v>15.792039160310045</v>
      </c>
      <c r="AC27" s="14">
        <v>15.989537120072175</v>
      </c>
      <c r="AD27" s="14">
        <v>16.190211595566421</v>
      </c>
      <c r="AE27" s="14">
        <v>16.386127250584853</v>
      </c>
      <c r="AF27" s="14">
        <v>16.575772440852411</v>
      </c>
      <c r="AG27" s="14">
        <v>16.760934799655445</v>
      </c>
      <c r="AH27" s="14">
        <v>17.007241232441352</v>
      </c>
      <c r="AI27" s="14">
        <v>17.189689367509335</v>
      </c>
      <c r="AJ27" s="14">
        <v>17.371341837963165</v>
      </c>
      <c r="AK27" s="14">
        <v>17.543623120791793</v>
      </c>
      <c r="AL27" s="14">
        <v>17.727417882893771</v>
      </c>
    </row>
    <row r="28" spans="1:38" s="13" customFormat="1" x14ac:dyDescent="0.25">
      <c r="A28" s="13" t="s">
        <v>25</v>
      </c>
      <c r="B28" s="14">
        <v>3.3400122837526034</v>
      </c>
      <c r="C28" s="14">
        <v>3.2105924352837696</v>
      </c>
      <c r="D28" s="14">
        <v>3.0811725868149353</v>
      </c>
      <c r="E28" s="14">
        <v>2.9517527383461006</v>
      </c>
      <c r="F28" s="14">
        <v>3.4902597960832757</v>
      </c>
      <c r="G28" s="14">
        <v>4.0928125583245354</v>
      </c>
      <c r="H28" s="14">
        <v>4.0744829374258016</v>
      </c>
      <c r="I28" s="14">
        <v>4.0571831890648626</v>
      </c>
      <c r="J28" s="14">
        <v>4.0408900056135737</v>
      </c>
      <c r="K28" s="14">
        <v>4.025580809105346</v>
      </c>
      <c r="L28" s="14">
        <v>4.0112337321256062</v>
      </c>
      <c r="M28" s="14">
        <v>3.9978275992627439</v>
      </c>
      <c r="N28" s="14">
        <v>3.9853419091043452</v>
      </c>
      <c r="O28" s="14">
        <v>3.9737568167640167</v>
      </c>
      <c r="P28" s="14">
        <v>3.9630531169244301</v>
      </c>
      <c r="Q28" s="14">
        <v>3.9532122273827146</v>
      </c>
      <c r="R28" s="14">
        <v>3.9442161730846759</v>
      </c>
      <c r="S28" s="14">
        <v>3.9360475706347273</v>
      </c>
      <c r="T28" s="14">
        <v>3.9286896132688076</v>
      </c>
      <c r="U28" s="14">
        <v>3.9221260562778864</v>
      </c>
      <c r="V28" s="14">
        <v>3.9163412028700888</v>
      </c>
      <c r="W28" s="14">
        <v>3.9113198904597435</v>
      </c>
      <c r="X28" s="14">
        <v>3.9070474773720463</v>
      </c>
      <c r="Y28" s="14">
        <v>3.9035098299523558</v>
      </c>
      <c r="Z28" s="14">
        <v>3.9006933100694288</v>
      </c>
      <c r="AA28" s="14">
        <v>3.8985847630022583</v>
      </c>
      <c r="AB28" s="14">
        <v>3.8971715057004537</v>
      </c>
      <c r="AC28" s="14">
        <v>3.8964413154083934</v>
      </c>
      <c r="AD28" s="14">
        <v>3.8963824186436962</v>
      </c>
      <c r="AE28" s="14">
        <v>3.8969834805208179</v>
      </c>
      <c r="AF28" s="14">
        <v>3.8982335944108368</v>
      </c>
      <c r="AG28" s="14">
        <v>3.9001222719288027</v>
      </c>
      <c r="AH28" s="14">
        <v>3.9026394332402363</v>
      </c>
      <c r="AI28" s="14">
        <v>3.9057753976786382</v>
      </c>
      <c r="AJ28" s="14">
        <v>3.9095208746661139</v>
      </c>
      <c r="AK28" s="14">
        <v>3.9138669549294476</v>
      </c>
      <c r="AL28" s="14">
        <v>3.9188051020042014</v>
      </c>
    </row>
    <row r="29" spans="1:38" s="13" customFormat="1" x14ac:dyDescent="0.25">
      <c r="A29" s="13" t="s">
        <v>26</v>
      </c>
      <c r="B29" s="14">
        <v>6.9911939948830337</v>
      </c>
      <c r="C29" s="14">
        <v>7.0082614777724004</v>
      </c>
      <c r="D29" s="14">
        <v>7.0233238631531432</v>
      </c>
      <c r="E29" s="14">
        <v>5.3680138075876442</v>
      </c>
      <c r="F29" s="14">
        <v>7.0401983274211837</v>
      </c>
      <c r="G29" s="14">
        <v>7.0396234488944645</v>
      </c>
      <c r="H29" s="14">
        <v>7.033106074918769</v>
      </c>
      <c r="I29" s="14">
        <v>7.0239657633877348</v>
      </c>
      <c r="J29" s="14">
        <v>7.0126605029439357</v>
      </c>
      <c r="K29" s="14">
        <v>6.9998687932555486</v>
      </c>
      <c r="L29" s="14">
        <v>7.0132767327219252</v>
      </c>
      <c r="M29" s="14">
        <v>7.0254343438797218</v>
      </c>
      <c r="N29" s="14">
        <v>7.0359926950451754</v>
      </c>
      <c r="O29" s="14">
        <v>7.0453627433816015</v>
      </c>
      <c r="P29" s="14">
        <v>7.0540546498154644</v>
      </c>
      <c r="Q29" s="14">
        <v>7.0627486398546946</v>
      </c>
      <c r="R29" s="14">
        <v>7.0697791525389651</v>
      </c>
      <c r="S29" s="14">
        <v>7.080510888294266</v>
      </c>
      <c r="T29" s="14">
        <v>7.0950035155678144</v>
      </c>
      <c r="U29" s="14">
        <v>7.1128047040526399</v>
      </c>
      <c r="V29" s="14">
        <v>7.1330547729569034</v>
      </c>
      <c r="W29" s="14">
        <v>7.1533315527954962</v>
      </c>
      <c r="X29" s="14">
        <v>7.1742350460809154</v>
      </c>
      <c r="Y29" s="14">
        <v>7.1953575848093738</v>
      </c>
      <c r="Z29" s="14">
        <v>7.2166729972337658</v>
      </c>
      <c r="AA29" s="14">
        <v>7.2383218717919364</v>
      </c>
      <c r="AB29" s="14">
        <v>7.2603611399165908</v>
      </c>
      <c r="AC29" s="14">
        <v>7.2828427585653044</v>
      </c>
      <c r="AD29" s="14">
        <v>7.3054309275756646</v>
      </c>
      <c r="AE29" s="14">
        <v>7.3279984627252519</v>
      </c>
      <c r="AF29" s="14">
        <v>7.3508938396444732</v>
      </c>
      <c r="AG29" s="14">
        <v>7.3746500167483147</v>
      </c>
      <c r="AH29" s="14">
        <v>7.3995253082557637</v>
      </c>
      <c r="AI29" s="14">
        <v>7.4254630891701501</v>
      </c>
      <c r="AJ29" s="14">
        <v>7.452264506355414</v>
      </c>
      <c r="AK29" s="14">
        <v>7.4797048729003457</v>
      </c>
      <c r="AL29" s="14">
        <v>7.5075935989174409</v>
      </c>
    </row>
    <row r="30" spans="1:38" s="13" customFormat="1" x14ac:dyDescent="0.25">
      <c r="A30" s="13" t="s">
        <v>27</v>
      </c>
      <c r="B30" s="14">
        <v>34.214979497166006</v>
      </c>
      <c r="C30" s="14">
        <v>33.482973807026397</v>
      </c>
      <c r="D30" s="14">
        <v>32.797607841566368</v>
      </c>
      <c r="E30" s="14">
        <v>32.13362196180416</v>
      </c>
      <c r="F30" s="14">
        <v>32.169281661564739</v>
      </c>
      <c r="G30" s="14">
        <v>32.116740139988494</v>
      </c>
      <c r="H30" s="14">
        <v>32.032477197555458</v>
      </c>
      <c r="I30" s="14">
        <v>31.916183545787078</v>
      </c>
      <c r="J30" s="14">
        <v>31.765051215473566</v>
      </c>
      <c r="K30" s="14">
        <v>31.579331629403494</v>
      </c>
      <c r="L30" s="14">
        <v>31.372147037254116</v>
      </c>
      <c r="M30" s="14">
        <v>31.137286864544116</v>
      </c>
      <c r="N30" s="14">
        <v>30.904710011287719</v>
      </c>
      <c r="O30" s="14">
        <v>30.678445949703033</v>
      </c>
      <c r="P30" s="14">
        <v>30.465405525878374</v>
      </c>
      <c r="Q30" s="14">
        <v>30.269081452621137</v>
      </c>
      <c r="R30" s="14">
        <v>30.085609893395496</v>
      </c>
      <c r="S30" s="14">
        <v>29.932723905500506</v>
      </c>
      <c r="T30" s="14">
        <v>29.799566410058148</v>
      </c>
      <c r="U30" s="14">
        <v>29.678953471237474</v>
      </c>
      <c r="V30" s="14">
        <v>29.577788885225228</v>
      </c>
      <c r="W30" s="14">
        <v>29.507637984589966</v>
      </c>
      <c r="X30" s="14">
        <v>29.478487328039297</v>
      </c>
      <c r="Y30" s="14">
        <v>29.495082495253808</v>
      </c>
      <c r="Z30" s="14">
        <v>29.557979155041721</v>
      </c>
      <c r="AA30" s="14">
        <v>29.665431953785411</v>
      </c>
      <c r="AB30" s="14">
        <v>29.81435223625931</v>
      </c>
      <c r="AC30" s="14">
        <v>30.000469859928362</v>
      </c>
      <c r="AD30" s="14">
        <v>30.218563154119082</v>
      </c>
      <c r="AE30" s="14">
        <v>30.463130173572317</v>
      </c>
      <c r="AF30" s="14">
        <v>30.729121293137801</v>
      </c>
      <c r="AG30" s="14">
        <v>31.012298985587613</v>
      </c>
      <c r="AH30" s="14">
        <v>31.309159878679594</v>
      </c>
      <c r="AI30" s="14">
        <v>31.616694244438143</v>
      </c>
      <c r="AJ30" s="14">
        <v>31.932360622782586</v>
      </c>
      <c r="AK30" s="14">
        <v>32.254234572017943</v>
      </c>
      <c r="AL30" s="14">
        <v>32.5810088592225</v>
      </c>
    </row>
    <row r="31" spans="1:38" s="17" customFormat="1" x14ac:dyDescent="0.25">
      <c r="A31" s="17" t="s">
        <v>31</v>
      </c>
      <c r="B31" s="18">
        <f>SUM(B26:B30)</f>
        <v>93.7447764693691</v>
      </c>
      <c r="C31" s="18">
        <f t="shared" ref="C31:AL31" si="4">SUM(C26:C30)</f>
        <v>82.780849290361743</v>
      </c>
      <c r="D31" s="18">
        <f t="shared" si="4"/>
        <v>76.586198943766647</v>
      </c>
      <c r="E31" s="18">
        <f t="shared" si="4"/>
        <v>69.890040264758284</v>
      </c>
      <c r="F31" s="18">
        <f t="shared" si="4"/>
        <v>73.13461544082989</v>
      </c>
      <c r="G31" s="18">
        <f t="shared" si="4"/>
        <v>69.674141301445957</v>
      </c>
      <c r="H31" s="18">
        <f t="shared" si="4"/>
        <v>67.834455808208162</v>
      </c>
      <c r="I31" s="18">
        <f t="shared" si="4"/>
        <v>66.788797881137185</v>
      </c>
      <c r="J31" s="18">
        <f t="shared" si="4"/>
        <v>65.692560174637791</v>
      </c>
      <c r="K31" s="18">
        <f t="shared" si="4"/>
        <v>64.452108394710891</v>
      </c>
      <c r="L31" s="18">
        <f t="shared" si="4"/>
        <v>64.01131543645063</v>
      </c>
      <c r="M31" s="18">
        <f t="shared" si="4"/>
        <v>63.61129835485179</v>
      </c>
      <c r="N31" s="18">
        <f t="shared" si="4"/>
        <v>62.486118905218795</v>
      </c>
      <c r="O31" s="18">
        <f t="shared" si="4"/>
        <v>62.118157732281666</v>
      </c>
      <c r="P31" s="18">
        <f t="shared" si="4"/>
        <v>61.142193563139571</v>
      </c>
      <c r="Q31" s="18">
        <f t="shared" si="4"/>
        <v>61.123799223882827</v>
      </c>
      <c r="R31" s="18">
        <f t="shared" si="4"/>
        <v>60.536144996983509</v>
      </c>
      <c r="S31" s="18">
        <f t="shared" si="4"/>
        <v>60.613227058276514</v>
      </c>
      <c r="T31" s="18">
        <f t="shared" si="4"/>
        <v>60.698186023927434</v>
      </c>
      <c r="U31" s="18">
        <f t="shared" si="4"/>
        <v>60.77123994318076</v>
      </c>
      <c r="V31" s="18">
        <f t="shared" si="4"/>
        <v>60.927654948276725</v>
      </c>
      <c r="W31" s="18">
        <f t="shared" si="4"/>
        <v>61.096420604737283</v>
      </c>
      <c r="X31" s="18">
        <f t="shared" si="4"/>
        <v>61.253832567625523</v>
      </c>
      <c r="Y31" s="18">
        <f t="shared" si="4"/>
        <v>61.521720182917747</v>
      </c>
      <c r="Z31" s="18">
        <f t="shared" si="4"/>
        <v>61.848612125303021</v>
      </c>
      <c r="AA31" s="18">
        <f t="shared" si="4"/>
        <v>62.161739113200369</v>
      </c>
      <c r="AB31" s="18">
        <f t="shared" si="4"/>
        <v>62.598277323235799</v>
      </c>
      <c r="AC31" s="18">
        <f t="shared" si="4"/>
        <v>63.024866512016146</v>
      </c>
      <c r="AD31" s="18">
        <f t="shared" si="4"/>
        <v>63.487093498495213</v>
      </c>
      <c r="AE31" s="18">
        <f t="shared" si="4"/>
        <v>63.971543820205888</v>
      </c>
      <c r="AF31" s="18">
        <f t="shared" si="4"/>
        <v>64.472155624416558</v>
      </c>
      <c r="AG31" s="18">
        <f t="shared" si="4"/>
        <v>64.98713656766293</v>
      </c>
      <c r="AH31" s="18">
        <f t="shared" si="4"/>
        <v>65.578943469507777</v>
      </c>
      <c r="AI31" s="18">
        <f t="shared" si="4"/>
        <v>66.119523126556089</v>
      </c>
      <c r="AJ31" s="18">
        <f t="shared" si="4"/>
        <v>66.669160990765647</v>
      </c>
      <c r="AK31" s="18">
        <f t="shared" si="4"/>
        <v>67.217062826883733</v>
      </c>
      <c r="AL31" s="18">
        <f t="shared" si="4"/>
        <v>67.782536611517671</v>
      </c>
    </row>
    <row r="32" spans="1:38" s="13" customFormat="1" x14ac:dyDescent="0.25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s="13" customFormat="1" x14ac:dyDescent="0.25">
      <c r="A33" s="13" t="s">
        <v>28</v>
      </c>
      <c r="B33" s="14">
        <v>3.383</v>
      </c>
      <c r="C33" s="14">
        <v>3.0883333333333334</v>
      </c>
      <c r="D33" s="14">
        <v>2.7936666666666663</v>
      </c>
      <c r="E33" s="14">
        <v>2.4990000000000001</v>
      </c>
      <c r="F33" s="14">
        <v>2.4990000000000001</v>
      </c>
      <c r="G33" s="14">
        <v>2.4990000000000001</v>
      </c>
      <c r="H33" s="14">
        <v>2.4990000000000001</v>
      </c>
      <c r="I33" s="14">
        <v>2.4990000000000001</v>
      </c>
      <c r="J33" s="14">
        <v>2.4990000000000001</v>
      </c>
      <c r="K33" s="14">
        <v>2.4990000000000001</v>
      </c>
      <c r="L33" s="14">
        <v>2.4990000000000001</v>
      </c>
      <c r="M33" s="14">
        <v>2.4990000000000001</v>
      </c>
      <c r="N33" s="14">
        <v>2.4990000000000001</v>
      </c>
      <c r="O33" s="14">
        <v>2.4990000000000001</v>
      </c>
      <c r="P33" s="14">
        <v>2.4990000000000001</v>
      </c>
      <c r="Q33" s="14">
        <v>2.4990000000000001</v>
      </c>
      <c r="R33" s="14">
        <v>2.4990000000000001</v>
      </c>
      <c r="S33" s="14">
        <v>2.4990000000000001</v>
      </c>
      <c r="T33" s="14">
        <v>2.4990000000000001</v>
      </c>
      <c r="U33" s="14">
        <v>2.4990000000000001</v>
      </c>
      <c r="V33" s="14">
        <v>2.4990000000000001</v>
      </c>
      <c r="W33" s="14">
        <v>2.4990000000000001</v>
      </c>
      <c r="X33" s="14">
        <v>2.4990000000000001</v>
      </c>
      <c r="Y33" s="14">
        <v>2.4990000000000001</v>
      </c>
      <c r="Z33" s="14">
        <v>2.4990000000000001</v>
      </c>
      <c r="AA33" s="14">
        <v>2.4990000000000001</v>
      </c>
      <c r="AB33" s="14">
        <v>2.4990000000000001</v>
      </c>
      <c r="AC33" s="14">
        <v>2.4990000000000001</v>
      </c>
      <c r="AD33" s="14">
        <v>2.4990000000000001</v>
      </c>
      <c r="AE33" s="14">
        <v>2.4990000000000001</v>
      </c>
      <c r="AF33" s="14">
        <v>2.4990000000000001</v>
      </c>
      <c r="AG33" s="14">
        <v>2.4990000000000001</v>
      </c>
      <c r="AH33" s="14">
        <v>2.4990000000000001</v>
      </c>
      <c r="AI33" s="14">
        <v>2.4990000000000001</v>
      </c>
      <c r="AJ33" s="14">
        <v>2.4990000000000001</v>
      </c>
      <c r="AK33" s="14">
        <v>2.4990000000000001</v>
      </c>
      <c r="AL33" s="14">
        <v>2.4990000000000001</v>
      </c>
    </row>
    <row r="34" spans="1:38" s="13" customFormat="1" x14ac:dyDescent="0.25">
      <c r="A34" s="13" t="s">
        <v>19</v>
      </c>
      <c r="B34" s="14">
        <v>1.8919999999999999</v>
      </c>
      <c r="C34" s="14">
        <v>1.7983333333333333</v>
      </c>
      <c r="D34" s="14">
        <v>1.7046666666666668</v>
      </c>
      <c r="E34" s="14">
        <v>1.611</v>
      </c>
      <c r="F34" s="14">
        <v>1.611</v>
      </c>
      <c r="G34" s="14">
        <v>1.611</v>
      </c>
      <c r="H34" s="14">
        <v>1.611</v>
      </c>
      <c r="I34" s="14">
        <v>1.611</v>
      </c>
      <c r="J34" s="14">
        <v>1.611</v>
      </c>
      <c r="K34" s="14">
        <v>1.611</v>
      </c>
      <c r="L34" s="14">
        <v>1.611</v>
      </c>
      <c r="M34" s="14">
        <v>1.611</v>
      </c>
      <c r="N34" s="14">
        <v>1.611</v>
      </c>
      <c r="O34" s="14">
        <v>1.611</v>
      </c>
      <c r="P34" s="14">
        <v>1.611</v>
      </c>
      <c r="Q34" s="14">
        <v>1.611</v>
      </c>
      <c r="R34" s="14">
        <v>1.611</v>
      </c>
      <c r="S34" s="14">
        <v>1.611</v>
      </c>
      <c r="T34" s="14">
        <v>1.611</v>
      </c>
      <c r="U34" s="14">
        <v>1.611</v>
      </c>
      <c r="V34" s="14">
        <v>1.611</v>
      </c>
      <c r="W34" s="14">
        <v>1.611</v>
      </c>
      <c r="X34" s="14">
        <v>1.611</v>
      </c>
      <c r="Y34" s="14">
        <v>1.611</v>
      </c>
      <c r="Z34" s="14">
        <v>1.611</v>
      </c>
      <c r="AA34" s="14">
        <v>1.611</v>
      </c>
      <c r="AB34" s="14">
        <v>1.611</v>
      </c>
      <c r="AC34" s="14">
        <v>1.611</v>
      </c>
      <c r="AD34" s="14">
        <v>1.611</v>
      </c>
      <c r="AE34" s="14">
        <v>1.611</v>
      </c>
      <c r="AF34" s="14">
        <v>1.611</v>
      </c>
      <c r="AG34" s="14">
        <v>1.611</v>
      </c>
      <c r="AH34" s="14">
        <v>1.611</v>
      </c>
      <c r="AI34" s="14">
        <v>1.611</v>
      </c>
      <c r="AJ34" s="14">
        <v>1.611</v>
      </c>
      <c r="AK34" s="14">
        <v>1.611</v>
      </c>
      <c r="AL34" s="14">
        <v>1.611</v>
      </c>
    </row>
    <row r="35" spans="1:38" s="13" customFormat="1" x14ac:dyDescent="0.25">
      <c r="A35" s="13" t="s">
        <v>22</v>
      </c>
      <c r="B35" s="14">
        <v>-11.769</v>
      </c>
      <c r="C35" s="14">
        <v>-11.782333333333334</v>
      </c>
      <c r="D35" s="14">
        <v>-11.795666666666666</v>
      </c>
      <c r="E35" s="14">
        <v>-11.808999999999999</v>
      </c>
      <c r="F35" s="14">
        <v>-12.459</v>
      </c>
      <c r="G35" s="14">
        <v>-12.558999999999999</v>
      </c>
      <c r="H35" s="14">
        <v>-12.659000000000001</v>
      </c>
      <c r="I35" s="14">
        <v>-12.689</v>
      </c>
      <c r="J35" s="14">
        <v>-12.718999999999999</v>
      </c>
      <c r="K35" s="14">
        <v>-12.749000000000001</v>
      </c>
      <c r="L35" s="14">
        <v>-12.779</v>
      </c>
      <c r="M35" s="14">
        <v>-12.798999999999999</v>
      </c>
      <c r="N35" s="14">
        <v>-12.839</v>
      </c>
      <c r="O35" s="14">
        <v>-12.869</v>
      </c>
      <c r="P35" s="14">
        <v>-12.898999999999999</v>
      </c>
      <c r="Q35" s="14">
        <v>-12.929</v>
      </c>
      <c r="R35" s="14">
        <v>-12.949</v>
      </c>
      <c r="S35" s="14">
        <v>-12.949</v>
      </c>
      <c r="T35" s="14">
        <v>-12.949</v>
      </c>
      <c r="U35" s="14">
        <v>-12.949</v>
      </c>
      <c r="V35" s="14">
        <v>-12.949</v>
      </c>
      <c r="W35" s="14">
        <v>-12.949</v>
      </c>
      <c r="X35" s="14">
        <v>-12.949</v>
      </c>
      <c r="Y35" s="14">
        <v>-12.949</v>
      </c>
      <c r="Z35" s="14">
        <v>-12.949</v>
      </c>
      <c r="AA35" s="14">
        <v>-12.949</v>
      </c>
      <c r="AB35" s="14">
        <v>-12.949</v>
      </c>
      <c r="AC35" s="14">
        <v>-12.949</v>
      </c>
      <c r="AD35" s="14">
        <v>-12.949</v>
      </c>
      <c r="AE35" s="14">
        <v>-12.949</v>
      </c>
      <c r="AF35" s="14">
        <v>-12.949</v>
      </c>
      <c r="AG35" s="14">
        <v>-12.949</v>
      </c>
      <c r="AH35" s="14">
        <v>-12.949</v>
      </c>
      <c r="AI35" s="14">
        <v>-12.949</v>
      </c>
      <c r="AJ35" s="14">
        <v>-12.949</v>
      </c>
      <c r="AK35" s="14">
        <v>-12.949</v>
      </c>
      <c r="AL35" s="14">
        <v>-12.949</v>
      </c>
    </row>
    <row r="36" spans="1:38" s="13" customFormat="1" x14ac:dyDescent="0.25">
      <c r="A36" s="13" t="s">
        <v>23</v>
      </c>
      <c r="B36" s="14">
        <v>0.9595999999999999</v>
      </c>
      <c r="C36" s="14">
        <v>0.88373333333333326</v>
      </c>
      <c r="D36" s="14">
        <v>0.80786666666666662</v>
      </c>
      <c r="E36" s="14">
        <v>0.73199999999999998</v>
      </c>
      <c r="F36" s="14">
        <v>0.73349999999999993</v>
      </c>
      <c r="G36" s="14">
        <v>0.73499999999999999</v>
      </c>
      <c r="H36" s="14">
        <v>0.73499999999999999</v>
      </c>
      <c r="I36" s="14">
        <v>0.73499999999999999</v>
      </c>
      <c r="J36" s="14">
        <v>0.73499999999999999</v>
      </c>
      <c r="K36" s="14">
        <v>0.73499999999999999</v>
      </c>
      <c r="L36" s="14">
        <v>0.73499999999999999</v>
      </c>
      <c r="M36" s="14">
        <v>0.73499999999999999</v>
      </c>
      <c r="N36" s="14">
        <v>0.73499999999999999</v>
      </c>
      <c r="O36" s="14">
        <v>0.73499999999999999</v>
      </c>
      <c r="P36" s="14">
        <v>0.73499999999999999</v>
      </c>
      <c r="Q36" s="14">
        <v>0.73499999999999999</v>
      </c>
      <c r="R36" s="14">
        <v>0.73499999999999999</v>
      </c>
      <c r="S36" s="14">
        <v>0.73499999999999999</v>
      </c>
      <c r="T36" s="14">
        <v>0.73499999999999999</v>
      </c>
      <c r="U36" s="14">
        <v>0.73499999999999999</v>
      </c>
      <c r="V36" s="14">
        <v>0.73499999999999999</v>
      </c>
      <c r="W36" s="14">
        <v>0.73499999999999999</v>
      </c>
      <c r="X36" s="14">
        <v>0.73499999999999999</v>
      </c>
      <c r="Y36" s="14">
        <v>0.73499999999999999</v>
      </c>
      <c r="Z36" s="14">
        <v>0.73499999999999999</v>
      </c>
      <c r="AA36" s="14">
        <v>0.73499999999999999</v>
      </c>
      <c r="AB36" s="14">
        <v>0.73499999999999999</v>
      </c>
      <c r="AC36" s="14">
        <v>0.73499999999999999</v>
      </c>
      <c r="AD36" s="14">
        <v>0.73499999999999999</v>
      </c>
      <c r="AE36" s="14">
        <v>0.73499999999999999</v>
      </c>
      <c r="AF36" s="14">
        <v>0.73499999999999999</v>
      </c>
      <c r="AG36" s="14">
        <v>0.73499999999999999</v>
      </c>
      <c r="AH36" s="14">
        <v>0.73499999999999999</v>
      </c>
      <c r="AI36" s="14">
        <v>0.73499999999999999</v>
      </c>
      <c r="AJ36" s="14">
        <v>0.73499999999999999</v>
      </c>
      <c r="AK36" s="14">
        <v>0.73499999999999999</v>
      </c>
      <c r="AL36" s="14">
        <v>0.73499999999999999</v>
      </c>
    </row>
    <row r="37" spans="1:38" s="13" customFormat="1" x14ac:dyDescent="0.25">
      <c r="A37" s="13" t="s">
        <v>24</v>
      </c>
      <c r="B37" s="14">
        <v>5.4</v>
      </c>
      <c r="C37" s="14">
        <v>5.3689999999999998</v>
      </c>
      <c r="D37" s="14">
        <v>5.3380000000000001</v>
      </c>
      <c r="E37" s="14">
        <v>5.3070000000000004</v>
      </c>
      <c r="F37" s="14">
        <v>5.3070000000000004</v>
      </c>
      <c r="G37" s="14">
        <v>5.3070000000000004</v>
      </c>
      <c r="H37" s="14">
        <v>5.3070000000000004</v>
      </c>
      <c r="I37" s="14">
        <v>5.3070000000000004</v>
      </c>
      <c r="J37" s="14">
        <v>5.3070000000000004</v>
      </c>
      <c r="K37" s="14">
        <v>5.3070000000000004</v>
      </c>
      <c r="L37" s="14">
        <v>5.3070000000000004</v>
      </c>
      <c r="M37" s="14">
        <v>5.3070000000000004</v>
      </c>
      <c r="N37" s="14">
        <v>5.3070000000000004</v>
      </c>
      <c r="O37" s="14">
        <v>5.3070000000000004</v>
      </c>
      <c r="P37" s="14">
        <v>5.3070000000000004</v>
      </c>
      <c r="Q37" s="14">
        <v>5.3070000000000004</v>
      </c>
      <c r="R37" s="14">
        <v>5.3070000000000004</v>
      </c>
      <c r="S37" s="14">
        <v>5.3070000000000004</v>
      </c>
      <c r="T37" s="14">
        <v>5.3070000000000004</v>
      </c>
      <c r="U37" s="14">
        <v>5.3070000000000004</v>
      </c>
      <c r="V37" s="14">
        <v>5.3070000000000004</v>
      </c>
      <c r="W37" s="14">
        <v>5.3070000000000004</v>
      </c>
      <c r="X37" s="14">
        <v>5.3070000000000004</v>
      </c>
      <c r="Y37" s="14">
        <v>5.3070000000000004</v>
      </c>
      <c r="Z37" s="14">
        <v>5.3070000000000004</v>
      </c>
      <c r="AA37" s="14">
        <v>5.3070000000000004</v>
      </c>
      <c r="AB37" s="14">
        <v>5.3070000000000004</v>
      </c>
      <c r="AC37" s="14">
        <v>5.3070000000000004</v>
      </c>
      <c r="AD37" s="14">
        <v>5.3070000000000004</v>
      </c>
      <c r="AE37" s="14">
        <v>5.3070000000000004</v>
      </c>
      <c r="AF37" s="14">
        <v>5.3070000000000004</v>
      </c>
      <c r="AG37" s="14">
        <v>5.3070000000000004</v>
      </c>
      <c r="AH37" s="14">
        <v>5.3070000000000004</v>
      </c>
      <c r="AI37" s="14">
        <v>5.3070000000000004</v>
      </c>
      <c r="AJ37" s="14">
        <v>5.3070000000000004</v>
      </c>
      <c r="AK37" s="14">
        <v>5.3070000000000004</v>
      </c>
      <c r="AL37" s="14">
        <v>5.3070000000000004</v>
      </c>
    </row>
    <row r="38" spans="1:38" s="17" customFormat="1" x14ac:dyDescent="0.25">
      <c r="A38" s="17" t="s">
        <v>32</v>
      </c>
      <c r="B38" s="18">
        <f>SUM(B33:B37)</f>
        <v>-0.13439999999999941</v>
      </c>
      <c r="C38" s="18">
        <f t="shared" ref="C38:AL38" si="5">SUM(C33:C37)</f>
        <v>-0.64293333333333358</v>
      </c>
      <c r="D38" s="18">
        <f t="shared" si="5"/>
        <v>-1.151466666666666</v>
      </c>
      <c r="E38" s="18">
        <f t="shared" si="5"/>
        <v>-1.6599999999999984</v>
      </c>
      <c r="F38" s="18">
        <f t="shared" si="5"/>
        <v>-2.3084999999999996</v>
      </c>
      <c r="G38" s="18">
        <f t="shared" si="5"/>
        <v>-2.4069999999999974</v>
      </c>
      <c r="H38" s="18">
        <f t="shared" si="5"/>
        <v>-2.5069999999999988</v>
      </c>
      <c r="I38" s="18">
        <f t="shared" si="5"/>
        <v>-2.5369999999999999</v>
      </c>
      <c r="J38" s="18">
        <f t="shared" si="5"/>
        <v>-2.5669999999999975</v>
      </c>
      <c r="K38" s="18">
        <f t="shared" si="5"/>
        <v>-2.5969999999999986</v>
      </c>
      <c r="L38" s="18">
        <f t="shared" si="5"/>
        <v>-2.6269999999999998</v>
      </c>
      <c r="M38" s="18">
        <f t="shared" si="5"/>
        <v>-2.6469999999999994</v>
      </c>
      <c r="N38" s="18">
        <f t="shared" si="5"/>
        <v>-2.6869999999999985</v>
      </c>
      <c r="O38" s="18">
        <f t="shared" si="5"/>
        <v>-2.7170000000000005</v>
      </c>
      <c r="P38" s="18">
        <f t="shared" si="5"/>
        <v>-2.7469999999999981</v>
      </c>
      <c r="Q38" s="18">
        <f t="shared" si="5"/>
        <v>-2.7769999999999992</v>
      </c>
      <c r="R38" s="18">
        <f t="shared" si="5"/>
        <v>-2.7969999999999988</v>
      </c>
      <c r="S38" s="18">
        <f t="shared" si="5"/>
        <v>-2.7969999999999988</v>
      </c>
      <c r="T38" s="18">
        <f t="shared" si="5"/>
        <v>-2.7969999999999988</v>
      </c>
      <c r="U38" s="18">
        <f t="shared" si="5"/>
        <v>-2.7969999999999988</v>
      </c>
      <c r="V38" s="18">
        <f t="shared" si="5"/>
        <v>-2.7969999999999988</v>
      </c>
      <c r="W38" s="18">
        <f t="shared" si="5"/>
        <v>-2.7969999999999988</v>
      </c>
      <c r="X38" s="18">
        <f t="shared" si="5"/>
        <v>-2.7969999999999988</v>
      </c>
      <c r="Y38" s="18">
        <f t="shared" si="5"/>
        <v>-2.7969999999999988</v>
      </c>
      <c r="Z38" s="18">
        <f t="shared" si="5"/>
        <v>-2.7969999999999988</v>
      </c>
      <c r="AA38" s="18">
        <f t="shared" si="5"/>
        <v>-2.7969999999999988</v>
      </c>
      <c r="AB38" s="18">
        <f t="shared" si="5"/>
        <v>-2.7969999999999988</v>
      </c>
      <c r="AC38" s="18">
        <f t="shared" si="5"/>
        <v>-2.7969999999999988</v>
      </c>
      <c r="AD38" s="18">
        <f t="shared" si="5"/>
        <v>-2.7969999999999988</v>
      </c>
      <c r="AE38" s="18">
        <f t="shared" si="5"/>
        <v>-2.7969999999999988</v>
      </c>
      <c r="AF38" s="18">
        <f t="shared" si="5"/>
        <v>-2.7969999999999988</v>
      </c>
      <c r="AG38" s="18">
        <f t="shared" si="5"/>
        <v>-2.7969999999999988</v>
      </c>
      <c r="AH38" s="18">
        <f t="shared" si="5"/>
        <v>-2.7969999999999988</v>
      </c>
      <c r="AI38" s="18">
        <f t="shared" si="5"/>
        <v>-2.7969999999999988</v>
      </c>
      <c r="AJ38" s="18">
        <f t="shared" si="5"/>
        <v>-2.7969999999999988</v>
      </c>
      <c r="AK38" s="18">
        <f t="shared" si="5"/>
        <v>-2.7969999999999988</v>
      </c>
      <c r="AL38" s="18">
        <f t="shared" si="5"/>
        <v>-2.7969999999999988</v>
      </c>
    </row>
    <row r="39" spans="1:38" s="13" customFormat="1" x14ac:dyDescent="0.25">
      <c r="A39" s="1" t="s">
        <v>33</v>
      </c>
      <c r="B39" s="15">
        <f>B38+B31</f>
        <v>93.610376469369101</v>
      </c>
      <c r="C39" s="15">
        <f t="shared" ref="C39:AL39" si="6">C38+C31</f>
        <v>82.137915957028412</v>
      </c>
      <c r="D39" s="15">
        <f t="shared" si="6"/>
        <v>75.434732277099982</v>
      </c>
      <c r="E39" s="15">
        <f t="shared" si="6"/>
        <v>68.230040264758287</v>
      </c>
      <c r="F39" s="15">
        <f t="shared" si="6"/>
        <v>70.826115440829895</v>
      </c>
      <c r="G39" s="15">
        <f t="shared" si="6"/>
        <v>67.26714130144596</v>
      </c>
      <c r="H39" s="15">
        <f t="shared" si="6"/>
        <v>65.327455808208157</v>
      </c>
      <c r="I39" s="15">
        <f t="shared" si="6"/>
        <v>64.251797881137179</v>
      </c>
      <c r="J39" s="15">
        <f t="shared" si="6"/>
        <v>63.125560174637791</v>
      </c>
      <c r="K39" s="15">
        <f t="shared" si="6"/>
        <v>61.855108394710889</v>
      </c>
      <c r="L39" s="15">
        <f t="shared" si="6"/>
        <v>61.384315436450628</v>
      </c>
      <c r="M39" s="15">
        <f t="shared" si="6"/>
        <v>60.964298354851792</v>
      </c>
      <c r="N39" s="15">
        <f t="shared" si="6"/>
        <v>59.799118905218798</v>
      </c>
      <c r="O39" s="15">
        <f t="shared" si="6"/>
        <v>59.401157732281668</v>
      </c>
      <c r="P39" s="15">
        <f t="shared" si="6"/>
        <v>58.395193563139571</v>
      </c>
      <c r="Q39" s="15">
        <f t="shared" si="6"/>
        <v>58.346799223882826</v>
      </c>
      <c r="R39" s="15">
        <f t="shared" si="6"/>
        <v>57.739144996983512</v>
      </c>
      <c r="S39" s="15">
        <f t="shared" si="6"/>
        <v>57.816227058276517</v>
      </c>
      <c r="T39" s="15">
        <f t="shared" si="6"/>
        <v>57.901186023927437</v>
      </c>
      <c r="U39" s="15">
        <f t="shared" si="6"/>
        <v>57.974239943180763</v>
      </c>
      <c r="V39" s="15">
        <f t="shared" si="6"/>
        <v>58.130654948276728</v>
      </c>
      <c r="W39" s="15">
        <f t="shared" si="6"/>
        <v>58.299420604737286</v>
      </c>
      <c r="X39" s="15">
        <f t="shared" si="6"/>
        <v>58.456832567625526</v>
      </c>
      <c r="Y39" s="15">
        <f t="shared" si="6"/>
        <v>58.72472018291775</v>
      </c>
      <c r="Z39" s="15">
        <f t="shared" si="6"/>
        <v>59.051612125303024</v>
      </c>
      <c r="AA39" s="15">
        <f t="shared" si="6"/>
        <v>59.364739113200372</v>
      </c>
      <c r="AB39" s="15">
        <f t="shared" si="6"/>
        <v>59.801277323235801</v>
      </c>
      <c r="AC39" s="15">
        <f t="shared" si="6"/>
        <v>60.227866512016149</v>
      </c>
      <c r="AD39" s="15">
        <f t="shared" si="6"/>
        <v>60.690093498495216</v>
      </c>
      <c r="AE39" s="15">
        <f t="shared" si="6"/>
        <v>61.174543820205891</v>
      </c>
      <c r="AF39" s="15">
        <f t="shared" si="6"/>
        <v>61.675155624416561</v>
      </c>
      <c r="AG39" s="15">
        <f t="shared" si="6"/>
        <v>62.190136567662933</v>
      </c>
      <c r="AH39" s="15">
        <f t="shared" si="6"/>
        <v>62.78194346950778</v>
      </c>
      <c r="AI39" s="15">
        <f t="shared" si="6"/>
        <v>63.322523126556092</v>
      </c>
      <c r="AJ39" s="15">
        <f t="shared" si="6"/>
        <v>63.87216099076565</v>
      </c>
      <c r="AK39" s="15">
        <f t="shared" si="6"/>
        <v>64.420062826883736</v>
      </c>
      <c r="AL39" s="15">
        <f t="shared" si="6"/>
        <v>64.985536611517674</v>
      </c>
    </row>
    <row r="40" spans="1:38" x14ac:dyDescent="0.25">
      <c r="B40" s="16">
        <f>SUM(B37,B36,B34,B33)</f>
        <v>11.634599999999999</v>
      </c>
      <c r="C40" s="16">
        <f t="shared" ref="C40:AL40" si="7">SUM(C37,C36,C34,C33)</f>
        <v>11.1394</v>
      </c>
      <c r="D40" s="16">
        <f t="shared" si="7"/>
        <v>10.6442</v>
      </c>
      <c r="E40" s="16">
        <f t="shared" si="7"/>
        <v>10.149000000000001</v>
      </c>
      <c r="F40" s="16">
        <f t="shared" si="7"/>
        <v>10.150500000000001</v>
      </c>
      <c r="G40" s="16">
        <f t="shared" si="7"/>
        <v>10.152000000000001</v>
      </c>
      <c r="H40" s="16">
        <f t="shared" si="7"/>
        <v>10.152000000000001</v>
      </c>
      <c r="I40" s="16">
        <f t="shared" si="7"/>
        <v>10.152000000000001</v>
      </c>
      <c r="J40" s="16">
        <f t="shared" si="7"/>
        <v>10.152000000000001</v>
      </c>
      <c r="K40" s="16">
        <f t="shared" si="7"/>
        <v>10.152000000000001</v>
      </c>
      <c r="L40" s="16">
        <f t="shared" si="7"/>
        <v>10.152000000000001</v>
      </c>
      <c r="M40" s="16">
        <f t="shared" si="7"/>
        <v>10.152000000000001</v>
      </c>
      <c r="N40" s="16">
        <f t="shared" si="7"/>
        <v>10.152000000000001</v>
      </c>
      <c r="O40" s="16">
        <f t="shared" si="7"/>
        <v>10.152000000000001</v>
      </c>
      <c r="P40" s="16">
        <f t="shared" si="7"/>
        <v>10.152000000000001</v>
      </c>
      <c r="Q40" s="16">
        <f t="shared" si="7"/>
        <v>10.152000000000001</v>
      </c>
      <c r="R40" s="16">
        <f t="shared" si="7"/>
        <v>10.152000000000001</v>
      </c>
      <c r="S40" s="16">
        <f t="shared" si="7"/>
        <v>10.152000000000001</v>
      </c>
      <c r="T40" s="16">
        <f t="shared" si="7"/>
        <v>10.152000000000001</v>
      </c>
      <c r="U40" s="16">
        <f t="shared" si="7"/>
        <v>10.152000000000001</v>
      </c>
      <c r="V40" s="16">
        <f t="shared" si="7"/>
        <v>10.152000000000001</v>
      </c>
      <c r="W40" s="16">
        <f t="shared" si="7"/>
        <v>10.152000000000001</v>
      </c>
      <c r="X40" s="16">
        <f t="shared" si="7"/>
        <v>10.152000000000001</v>
      </c>
      <c r="Y40" s="16">
        <f t="shared" si="7"/>
        <v>10.152000000000001</v>
      </c>
      <c r="Z40" s="16">
        <f t="shared" si="7"/>
        <v>10.152000000000001</v>
      </c>
      <c r="AA40" s="16">
        <f t="shared" si="7"/>
        <v>10.152000000000001</v>
      </c>
      <c r="AB40" s="16">
        <f t="shared" si="7"/>
        <v>10.152000000000001</v>
      </c>
      <c r="AC40" s="16">
        <f t="shared" si="7"/>
        <v>10.152000000000001</v>
      </c>
      <c r="AD40" s="16">
        <f t="shared" si="7"/>
        <v>10.152000000000001</v>
      </c>
      <c r="AE40" s="16">
        <f t="shared" si="7"/>
        <v>10.152000000000001</v>
      </c>
      <c r="AF40" s="16">
        <f t="shared" si="7"/>
        <v>10.152000000000001</v>
      </c>
      <c r="AG40" s="16">
        <f t="shared" si="7"/>
        <v>10.152000000000001</v>
      </c>
      <c r="AH40" s="16">
        <f t="shared" si="7"/>
        <v>10.152000000000001</v>
      </c>
      <c r="AI40" s="16">
        <f t="shared" si="7"/>
        <v>10.152000000000001</v>
      </c>
      <c r="AJ40" s="16">
        <f t="shared" si="7"/>
        <v>10.152000000000001</v>
      </c>
      <c r="AK40" s="16">
        <f t="shared" si="7"/>
        <v>10.152000000000001</v>
      </c>
      <c r="AL40" s="16">
        <f t="shared" si="7"/>
        <v>10.152000000000001</v>
      </c>
    </row>
  </sheetData>
  <sheetProtection algorithmName="SHA-512" hashValue="0AixTCPh0qEwQU+WClb3ghbCqq/R3EPHiij5wdF4+o5/xj4cOnKWAnHtzCMTWILe51h7PwlPHfd0Wn+Bn7xtZQ==" saltValue="8ft4a9LOT2fv4Cqm4WQ23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Status xmlns="c066dafd-b1d5-4b67-828d-c4950ff49b2d">Archive</Doc_Status>
    <_x0049_D1 xmlns="c066dafd-b1d5-4b67-828d-c4950ff49b2d">294</_x0049_D1>
    <OutreachLocation xmlns="c066dafd-b1d5-4b67-828d-c4950ff49b2d" xsi:nil="true"/>
    <Order0 xmlns="c066dafd-b1d5-4b67-828d-c4950ff49b2d">4</Order0>
    <Meeting_x0020_Date xmlns="c066dafd-b1d5-4b67-828d-c4950ff49b2d">2020-06-18T04:00:00+00:00</Meeting_x0020_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348B39194AC046A9376E1A21A31503" ma:contentTypeVersion="9" ma:contentTypeDescription="Create a new document." ma:contentTypeScope="" ma:versionID="19924b85f615724e48323af687181553">
  <xsd:schema xmlns:xsd="http://www.w3.org/2001/XMLSchema" xmlns:xs="http://www.w3.org/2001/XMLSchema" xmlns:p="http://schemas.microsoft.com/office/2006/metadata/properties" xmlns:ns1="c066dafd-b1d5-4b67-828d-c4950ff49b2d" targetNamespace="http://schemas.microsoft.com/office/2006/metadata/properties" ma:root="true" ma:fieldsID="103dd11243d983a2c38646761ae1ff6d" ns1:_="">
    <xsd:import namespace="c066dafd-b1d5-4b67-828d-c4950ff49b2d"/>
    <xsd:element name="properties">
      <xsd:complexType>
        <xsd:sequence>
          <xsd:element name="documentManagement">
            <xsd:complexType>
              <xsd:all>
                <xsd:element ref="ns1:_x0049_D1"/>
                <xsd:element ref="ns1:Meeting_x0020_Date"/>
                <xsd:element ref="ns1:Order0" minOccurs="0"/>
                <xsd:element ref="ns1:OutreachLocation" minOccurs="0"/>
                <xsd:element ref="ns1:Doc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dafd-b1d5-4b67-828d-c4950ff49b2d" elementFormDefault="qualified">
    <xsd:import namespace="http://schemas.microsoft.com/office/2006/documentManagement/types"/>
    <xsd:import namespace="http://schemas.microsoft.com/office/infopath/2007/PartnerControls"/>
    <xsd:element name="_x0049_D1" ma:index="0" ma:displayName="ID1" ma:decimals="0" ma:indexed="true" ma:internalName="_x0049_D1" ma:readOnly="false" ma:percentage="FALSE">
      <xsd:simpleType>
        <xsd:restriction base="dms:Number"/>
      </xsd:simpleType>
    </xsd:element>
    <xsd:element name="Meeting_x0020_Date" ma:index="3" ma:displayName="Meeting Date" ma:format="DateOnly" ma:internalName="Meeting_x0020_Date" ma:readOnly="false">
      <xsd:simpleType>
        <xsd:restriction base="dms:DateTime"/>
      </xsd:simpleType>
    </xsd:element>
    <xsd:element name="Order0" ma:index="4" nillable="true" ma:displayName="Order" ma:decimals="0" ma:internalName="Order0" ma:readOnly="false" ma:percentage="FALSE">
      <xsd:simpleType>
        <xsd:restriction base="dms:Number"/>
      </xsd:simpleType>
    </xsd:element>
    <xsd:element name="OutreachLocation" ma:index="5" nillable="true" ma:displayName="Other" ma:internalName="OutreachLocation" ma:readOnly="false">
      <xsd:simpleType>
        <xsd:restriction base="dms:Text">
          <xsd:maxLength value="255"/>
        </xsd:restriction>
      </xsd:simpleType>
    </xsd:element>
    <xsd:element name="Doc_Status" ma:index="6" nillable="true" ma:displayName="Doc_Status" ma:default="Active" ma:format="Dropdown" ma:internalName="Doc_Status" ma:readOnly="false">
      <xsd:simpleType>
        <xsd:restriction base="dms:Choice">
          <xsd:enumeration value="Active"/>
          <xsd:enumeration value="Do not display"/>
          <xsd:enumeration value="Archiv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33441-4954-4F42-BD87-0CC503F486D0}"/>
</file>

<file path=customXml/itemProps2.xml><?xml version="1.0" encoding="utf-8"?>
<ds:datastoreItem xmlns:ds="http://schemas.openxmlformats.org/officeDocument/2006/customXml" ds:itemID="{644EB88C-EDFA-435F-ACD9-36C07FAE809F}"/>
</file>

<file path=customXml/itemProps3.xml><?xml version="1.0" encoding="utf-8"?>
<ds:datastoreItem xmlns:ds="http://schemas.openxmlformats.org/officeDocument/2006/customXml" ds:itemID="{7C4B2DB0-7298-411B-9190-AE91C22AD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Outputs Emission by Scen</vt:lpstr>
      <vt:lpstr>Emissions by Scenario</vt:lpstr>
      <vt:lpstr>Emissions by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 Pathways GHG Emissions by Scenario and Sector</dc:title>
  <dc:creator>Charles Li</dc:creator>
  <cp:lastModifiedBy>Susan Casey</cp:lastModifiedBy>
  <dcterms:created xsi:type="dcterms:W3CDTF">2020-03-06T22:45:35Z</dcterms:created>
  <dcterms:modified xsi:type="dcterms:W3CDTF">2020-10-01T19:51:41Z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0x0101006D348B39194AC046A9376E1A21A31503</vt:lpwstr>
  </property>
</Properties>
</file>